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9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5">#REF!</definedName>
    <definedName name="__for11" localSheetId="4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4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4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4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4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4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4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4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4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4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4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4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4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4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4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4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4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4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4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4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4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4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4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4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4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4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4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4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4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4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4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4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4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4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4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4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4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4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4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4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4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4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4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4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4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4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4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4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4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4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4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4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4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4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4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4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4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4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4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4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4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4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4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4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4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4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4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4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4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4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4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4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4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4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4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4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4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4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4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4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4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4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4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4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4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4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4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4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4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4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4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4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4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4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4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4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4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4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4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4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4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4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4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4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4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4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4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4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4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<sst xmlns="http://schemas.openxmlformats.org/spreadsheetml/2006/main" count="433" uniqueCount="164">
  <si>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</si>
  <si>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</si>
  <si>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</si>
  <si>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</si>
  <si>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</si>
  <si>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</si>
  <si>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</si>
  <si>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</si>
  <si>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</si>
  <si>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</si>
  <si>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</si>
  <si>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</si>
  <si>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</si>
  <si>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</si>
  <si>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</si>
  <si>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</si>
  <si>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</si>
  <si>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</si>
  <si>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</si>
  <si>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</si>
  <si>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</si>
  <si>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</si>
  <si>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</si>
  <si>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</si>
  <si>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</si>
  <si>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</si>
  <si>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</si>
  <si>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</si>
  <si>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</si>
  <si>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</si>
  <si>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</si>
  <si>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</si>
  <si>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</si>
  <si>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</si>
  <si>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</si>
  <si>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</si>
  <si>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</si>
  <si>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</si>
  <si>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</si>
  <si>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</si>
  <si>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</si>
  <si>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</si>
  <si>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</si>
  <si>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</si>
  <si>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</si>
  <si>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</si>
  <si>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</si>
  <si>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</si>
  <si>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</si>
  <si>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</si>
  <si>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</si>
  <si>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</si>
  <si>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</si>
  <si>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</si>
  <si>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</si>
  <si>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</si>
  <si>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</si>
  <si>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</si>
  <si>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</si>
  <si>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</si>
  <si>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</si>
  <si>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</si>
  <si>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</si>
  <si>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</si>
  <si>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</si>
  <si>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</si>
  <si>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</si>
  <si>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</si>
  <si>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</si>
  <si>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</si>
  <si>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</si>
  <si>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</si>
  <si>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</si>
  <si>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</si>
  <si>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</si>
  <si>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</si>
  <si>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</si>
  <si>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</si>
  <si>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</si>
  <si>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</si>
  <si>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</si>
  <si>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</si>
  <si>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</si>
  <si>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</si>
  <si>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</si>
  <si>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</si>
  <si>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</si>
  <si>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</si>
  <si>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</si>
  <si>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</si>
  <si>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</si>
  <si>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</si>
  <si>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</si>
  <si>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</si>
  <si>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</si>
  <si>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</si>
  <si>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</si>
  <si>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</si>
  <si>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</si>
  <si>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</si>
  <si>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</si>
  <si>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</si>
  <si>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</si>
  <si>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</si>
  <si>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</si>
  <si>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</si>
  <si>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</si>
  <si>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</si>
  <si>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</si>
  <si>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</si>
  <si>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</si>
  <si>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</si>
  <si>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สำนักงานต่างประเทศ</t>
  </si>
  <si>
    <t>สตป.</t>
  </si>
  <si>
    <t>ชื่อตัวชี้วัดย่อย</t>
  </si>
  <si>
    <t>นน.ย่อย</t>
  </si>
  <si>
    <t>ผลการดำเนินการ</t>
  </si>
  <si>
    <t>ผลคะแนนตัวชี้วัด</t>
  </si>
  <si>
    <t>ประเภทงานที่ 1</t>
  </si>
  <si>
    <t>ประเภทงานที่ 2</t>
  </si>
  <si>
    <t>ประเภทงานที่ 3</t>
  </si>
  <si>
    <t>ประเภทงานที่ 4</t>
  </si>
  <si>
    <t>ประเภทงานที่ 5</t>
  </si>
  <si>
    <t xml:space="preserve">ประเภทงานที่ 1 : กรณีต่างประเทศร้องขอไทยด้านความร่วมมือระหว่างประเทศในเรื่องทางอาญาจากต่างประเทศ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</si>
  <si>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40 วัน</t>
    </r>
  </si>
  <si>
    <t>ร้อยละของเรื่องที่ดำเนินการได้แล้วเสร็จ</t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</si>
  <si>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40 วัน</t>
    </r>
  </si>
  <si>
    <t>ร้อยละผลการดำเนินงานของหน่วยงาน</t>
  </si>
  <si>
    <t>จำนวนเรื่องที่อยู่ระหว่างดำเนินการ</t>
  </si>
  <si>
    <t>ร้อยละของจำนวนเรื่องที่อยู่ระหว่างดำเนินการ</t>
  </si>
  <si>
    <t>ประเภทงานที่ 2 : กรณีไทยร้องขอความร่วมมือระหว่างประเทศในเรื่องทางอาญา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</si>
  <si>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50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</si>
  <si>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50 วัน</t>
    </r>
  </si>
  <si>
    <t>ประเภทงานที่ 3 : กรณีต่างประเทศร้องขอไทยให้ส่งผู้ร้ายข้ามแดน</t>
  </si>
  <si>
    <t xml:space="preserve">ประเภทงานที่ 4 : กรณีต่างประเทศร้องขอไทยให้จับกุมบุคคลชั่วคราวเพื่อส่งตัวเป็นผู้ร้ายข้ามแดน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</si>
  <si>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35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</si>
  <si>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35 วัน</t>
    </r>
  </si>
  <si>
    <t>ประเภทงานที่ 5 : กรณีไทยร้องขอให้ต่างประเทศส่งผู้ร้ายข้ามแดน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</si>
  <si>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60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</si>
  <si>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60 วัน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</si>
  <si>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</si>
  <si>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</si>
  <si>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</si>
  <si>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</si>
  <si>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</si>
  <si>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</si>
  <si>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</si>
  <si>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 xml:space="preserve">ร้อยละของเรื่องการจัดการเกี่ยวกับคำขอความร่วมมือระหว่างประเทศในเรื่องทางอาญา และคำขอให้ส่งผู้ร้ายข้ามแดนที่ดำเนินการได้
แล้วเสร็จ ภายในระยะเวลาที่กำหนด  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</si>
  <si>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</si>
  <si>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</si>
  <si>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</si>
  <si>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</si>
  <si>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จำนวนเรื่องที่ได้รับทั้งหมดในปีงบประมาณ พ.ศ. 2565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</si>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</sst>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9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b/>
      <sz val="16"/>
      <color rgb="FFFF0000"/>
      <name val="TH SarabunIT๙"/>
      <family val="2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theme="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7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8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9" xfId="91" applyNumberFormat="1" applyFont="1" applyFill="1" applyBorder="1" applyAlignment="1" applyProtection="1">
      <alignment horizontal="center" vertical="center" shrinkToFit="1"/>
      <protection/>
    </xf>
    <xf numFmtId="0" fontId="85" fillId="0" borderId="19" xfId="83" applyNumberFormat="1" applyFont="1" applyFill="1" applyBorder="1" applyAlignment="1" applyProtection="1">
      <alignment horizontal="center" vertical="center" shrinkToFit="1"/>
      <protection/>
    </xf>
    <xf numFmtId="0" fontId="85" fillId="0" borderId="19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7" fillId="0" borderId="20" xfId="91" applyFont="1" applyFill="1" applyBorder="1" applyAlignment="1" applyProtection="1">
      <alignment vertical="top" wrapText="1" shrinkToFit="1"/>
      <protection/>
    </xf>
    <xf numFmtId="0" fontId="88" fillId="0" borderId="19" xfId="91" applyFont="1" applyFill="1" applyBorder="1" applyAlignment="1" applyProtection="1">
      <alignment horizontal="center" vertical="center"/>
      <protection/>
    </xf>
    <xf numFmtId="0" fontId="88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195" fontId="87" fillId="0" borderId="26" xfId="91" applyNumberFormat="1" applyFont="1" applyFill="1" applyBorder="1" applyAlignment="1" applyProtection="1">
      <alignment horizontal="center" vertical="top" shrinkToFit="1"/>
      <protection/>
    </xf>
    <xf numFmtId="0" fontId="88" fillId="0" borderId="19" xfId="91" applyFont="1" applyFill="1" applyBorder="1" applyAlignment="1" applyProtection="1">
      <alignment horizontal="center" vertical="center" shrinkToFit="1"/>
      <protection/>
    </xf>
    <xf numFmtId="0" fontId="88" fillId="0" borderId="0" xfId="91" applyFont="1" applyFill="1" applyAlignment="1" applyProtection="1">
      <alignment horizontal="center" vertical="center" shrinkToFit="1"/>
      <protection/>
    </xf>
    <xf numFmtId="0" fontId="88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left" vertical="center" indent="11"/>
      <protection/>
    </xf>
    <xf numFmtId="0" fontId="89" fillId="0" borderId="0" xfId="91" applyNumberFormat="1" applyFont="1" applyFill="1" applyBorder="1" applyAlignment="1" applyProtection="1">
      <alignment horizontal="left" vertical="center" indent="11"/>
      <protection/>
    </xf>
    <xf numFmtId="0" fontId="90" fillId="0" borderId="0" xfId="91" applyNumberFormat="1" applyFont="1" applyFill="1" applyBorder="1" applyAlignment="1" applyProtection="1">
      <alignment horizontal="left" vertical="center" indent="1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0" fontId="14" fillId="0" borderId="0" xfId="50" applyFont="1" applyAlignment="1" applyProtection="1">
      <alignment horizontal="left"/>
      <protection/>
    </xf>
    <xf numFmtId="0" fontId="87" fillId="0" borderId="20" xfId="91" applyFont="1" applyFill="1" applyBorder="1" applyAlignment="1" applyProtection="1">
      <alignment vertical="top" wrapText="1"/>
      <protection/>
    </xf>
    <xf numFmtId="0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91" fillId="0" borderId="0" xfId="93" applyFont="1" applyAlignment="1" applyProtection="1">
      <alignment horizontal="center" vertical="center"/>
      <protection/>
    </xf>
    <xf numFmtId="0" fontId="13" fillId="35" borderId="12" xfId="64" applyFont="1" applyFill="1" applyBorder="1" applyAlignment="1" applyProtection="1">
      <alignment horizontal="center" vertical="center"/>
      <protection locked="0"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0" borderId="0" xfId="93" applyFont="1" applyBorder="1" applyAlignment="1" applyProtection="1">
      <alignment horizontal="center" vertical="center"/>
      <protection/>
    </xf>
    <xf numFmtId="192" fontId="14" fillId="0" borderId="0" xfId="64" applyNumberFormat="1" applyFont="1" applyFill="1" applyBorder="1" applyAlignment="1" applyProtection="1">
      <alignment horizontal="left" vertical="center"/>
      <protection/>
    </xf>
    <xf numFmtId="0" fontId="13" fillId="0" borderId="0" xfId="64" applyFont="1" applyFill="1" applyBorder="1" applyAlignment="1" applyProtection="1">
      <alignment horizontal="center" vertical="center"/>
      <protection/>
    </xf>
    <xf numFmtId="195" fontId="14" fillId="0" borderId="0" xfId="93" applyNumberFormat="1" applyFont="1" applyFill="1" applyBorder="1" applyAlignment="1" applyProtection="1">
      <alignment horizontal="center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2" fontId="13" fillId="0" borderId="11" xfId="93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Fill="1" applyBorder="1" applyAlignment="1" applyProtection="1">
      <alignment horizontal="center" vertical="center" shrinkToFit="1"/>
      <protection/>
    </xf>
    <xf numFmtId="192" fontId="14" fillId="0" borderId="11" xfId="93" applyNumberFormat="1" applyFont="1" applyBorder="1" applyAlignment="1" applyProtection="1">
      <alignment horizontal="center" vertical="center" shrinkToFit="1"/>
      <protection/>
    </xf>
    <xf numFmtId="192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 shrinkToFit="1"/>
      <protection/>
    </xf>
    <xf numFmtId="0" fontId="14" fillId="0" borderId="0" xfId="93" applyFont="1" applyBorder="1" applyAlignment="1" applyProtection="1">
      <alignment horizontal="center" vertical="center" shrinkToFit="1"/>
      <protection/>
    </xf>
    <xf numFmtId="192" fontId="13" fillId="19" borderId="11" xfId="93" applyNumberFormat="1" applyFont="1" applyFill="1" applyBorder="1" applyAlignment="1" applyProtection="1">
      <alignment horizontal="center" vertical="center" shrinkToFit="1"/>
      <protection/>
    </xf>
    <xf numFmtId="0" fontId="14" fillId="0" borderId="0" xfId="93" applyFont="1" applyProtection="1">
      <alignment/>
      <protection/>
    </xf>
    <xf numFmtId="0" fontId="14" fillId="0" borderId="0" xfId="93" applyFont="1" applyAlignment="1" applyProtection="1">
      <alignment horizontal="right"/>
      <protection/>
    </xf>
    <xf numFmtId="195" fontId="14" fillId="0" borderId="0" xfId="93" applyNumberFormat="1" applyFont="1" applyFill="1" applyBorder="1" applyAlignment="1" applyProtection="1">
      <alignment horizontal="center"/>
      <protection/>
    </xf>
    <xf numFmtId="2" fontId="14" fillId="0" borderId="0" xfId="77" applyNumberFormat="1" applyFont="1" applyFill="1" applyBorder="1" applyAlignment="1" applyProtection="1">
      <alignment horizontal="left" vertical="top" wrapText="1"/>
      <protection/>
    </xf>
    <xf numFmtId="2" fontId="14" fillId="0" borderId="0" xfId="77" applyNumberFormat="1" applyFont="1" applyFill="1" applyBorder="1" applyAlignment="1" applyProtection="1">
      <alignment horizontal="left" vertical="center" wrapText="1"/>
      <protection/>
    </xf>
    <xf numFmtId="0" fontId="14" fillId="35" borderId="11" xfId="93" applyFont="1" applyFill="1" applyBorder="1" applyAlignment="1" applyProtection="1">
      <alignment horizontal="center" vertical="center"/>
      <protection locked="0"/>
    </xf>
    <xf numFmtId="2" fontId="13" fillId="19" borderId="11" xfId="93" applyNumberFormat="1" applyFont="1" applyFill="1" applyBorder="1" applyAlignment="1" applyProtection="1">
      <alignment horizontal="center" vertical="center"/>
      <protection/>
    </xf>
    <xf numFmtId="1" fontId="14" fillId="35" borderId="11" xfId="93" applyNumberFormat="1" applyFont="1" applyFill="1" applyBorder="1" applyAlignment="1" applyProtection="1">
      <alignment horizontal="center" vertical="center"/>
      <protection locked="0"/>
    </xf>
    <xf numFmtId="2" fontId="14" fillId="0" borderId="11" xfId="93" applyNumberFormat="1" applyFont="1" applyBorder="1" applyAlignment="1" applyProtection="1">
      <alignment horizontal="center" vertical="center"/>
      <protection/>
    </xf>
    <xf numFmtId="2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top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85" fillId="0" borderId="21" xfId="91" applyNumberFormat="1" applyFont="1" applyFill="1" applyBorder="1" applyAlignment="1" applyProtection="1">
      <alignment horizontal="center" vertical="center" shrinkToFit="1"/>
      <protection/>
    </xf>
    <xf numFmtId="192" fontId="86" fillId="0" borderId="27" xfId="91" applyNumberFormat="1" applyFont="1" applyFill="1" applyBorder="1" applyAlignment="1" applyProtection="1">
      <alignment horizontal="center" vertical="center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4" fillId="0" borderId="27" xfId="62" applyNumberFormat="1" applyFont="1" applyBorder="1" applyAlignment="1" applyProtection="1">
      <alignment horizontal="left" vertical="center" indent="1"/>
      <protection/>
    </xf>
    <xf numFmtId="0" fontId="94" fillId="0" borderId="0" xfId="62" applyNumberFormat="1" applyFont="1" applyAlignment="1" applyProtection="1">
      <alignment horizontal="left" vertical="center" indent="1"/>
      <protection/>
    </xf>
    <xf numFmtId="14" fontId="88" fillId="0" borderId="0" xfId="62" applyNumberFormat="1" applyFont="1" applyAlignment="1" applyProtection="1">
      <alignment horizontal="left" vertical="center" indent="1"/>
      <protection/>
    </xf>
    <xf numFmtId="0" fontId="88" fillId="0" borderId="0" xfId="62" applyFont="1" applyAlignment="1" applyProtection="1">
      <alignment horizontal="left" vertical="center" indent="1"/>
      <protection/>
    </xf>
    <xf numFmtId="0" fontId="88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5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4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8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94" fillId="0" borderId="0" xfId="62" applyFont="1" applyAlignment="1" applyProtection="1">
      <alignment horizontal="left" vertical="center" indent="1"/>
      <protection/>
    </xf>
    <xf numFmtId="0" fontId="94" fillId="0" borderId="0" xfId="62" applyFont="1" applyAlignment="1" applyProtection="1">
      <alignment horizontal="center" vertical="center"/>
      <protection/>
    </xf>
    <xf numFmtId="0" fontId="88" fillId="0" borderId="0" xfId="62" applyFont="1" applyAlignment="1" applyProtection="1">
      <alignment horizontal="center" vertical="center"/>
      <protection/>
    </xf>
    <xf numFmtId="0" fontId="23" fillId="0" borderId="0" xfId="63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0" borderId="12" xfId="64" applyFont="1" applyFill="1" applyBorder="1" applyAlignment="1" applyProtection="1">
      <alignment horizontal="left" vertical="center" indent="1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 locked="0"/>
    </xf>
    <xf numFmtId="0" fontId="13" fillId="0" borderId="29" xfId="91" applyFont="1" applyFill="1" applyBorder="1" applyAlignment="1" applyProtection="1">
      <alignment horizontal="center" vertical="center"/>
      <protection locked="0"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6" fillId="0" borderId="19" xfId="83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96" fillId="6" borderId="14" xfId="91" applyFont="1" applyFill="1" applyBorder="1" applyAlignment="1" applyProtection="1">
      <alignment horizontal="left" vertical="center" wrapText="1"/>
      <protection/>
    </xf>
    <xf numFmtId="0" fontId="96" fillId="6" borderId="12" xfId="91" applyFont="1" applyFill="1" applyBorder="1" applyAlignment="1" applyProtection="1">
      <alignment horizontal="left" vertical="center" wrapTex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8" xfId="91" applyNumberFormat="1" applyFont="1" applyFill="1" applyBorder="1" applyAlignment="1" applyProtection="1">
      <alignment horizontal="center" vertical="center"/>
      <protection/>
    </xf>
    <xf numFmtId="192" fontId="27" fillId="0" borderId="33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195" fontId="14" fillId="0" borderId="0" xfId="93" applyNumberFormat="1" applyFont="1" applyFill="1" applyBorder="1" applyAlignment="1" applyProtection="1">
      <alignment horizontal="right" vertical="center" wrapText="1" indent="1"/>
      <protection/>
    </xf>
    <xf numFmtId="195" fontId="14" fillId="0" borderId="37" xfId="93" applyNumberFormat="1" applyFont="1" applyFill="1" applyBorder="1" applyAlignment="1" applyProtection="1">
      <alignment horizontal="right" vertical="center" wrapText="1" indent="1"/>
      <protection/>
    </xf>
    <xf numFmtId="195" fontId="14" fillId="0" borderId="0" xfId="93" applyNumberFormat="1" applyFont="1" applyFill="1" applyBorder="1" applyAlignment="1" applyProtection="1">
      <alignment horizontal="right" vertical="center" indent="1" shrinkToFit="1"/>
      <protection/>
    </xf>
    <xf numFmtId="195" fontId="14" fillId="0" borderId="37" xfId="93" applyNumberFormat="1" applyFont="1" applyFill="1" applyBorder="1" applyAlignment="1" applyProtection="1">
      <alignment horizontal="right" vertical="center" indent="1" shrinkToFit="1"/>
      <protection/>
    </xf>
    <xf numFmtId="195" fontId="14" fillId="0" borderId="0" xfId="93" applyNumberFormat="1" applyFont="1" applyFill="1" applyBorder="1" applyAlignment="1" applyProtection="1">
      <alignment horizontal="right" vertical="center" indent="1"/>
      <protection/>
    </xf>
    <xf numFmtId="195" fontId="14" fillId="0" borderId="37" xfId="93" applyNumberFormat="1" applyFont="1" applyFill="1" applyBorder="1" applyAlignment="1" applyProtection="1">
      <alignment horizontal="right" vertical="center" indent="1"/>
      <protection/>
    </xf>
    <xf numFmtId="2" fontId="13" fillId="39" borderId="27" xfId="77" applyNumberFormat="1" applyFont="1" applyFill="1" applyBorder="1" applyAlignment="1" applyProtection="1">
      <alignment horizontal="left" vertical="center" wrapTex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93" applyFont="1" applyBorder="1" applyAlignment="1" applyProtection="1">
      <alignment horizontal="left" vertical="center" wrapText="1"/>
      <protection/>
    </xf>
    <xf numFmtId="0" fontId="14" fillId="0" borderId="15" xfId="93" applyFont="1" applyBorder="1" applyAlignment="1" applyProtection="1">
      <alignment horizontal="left" vertical="center"/>
      <protection/>
    </xf>
    <xf numFmtId="0" fontId="14" fillId="0" borderId="12" xfId="93" applyFont="1" applyBorder="1" applyAlignment="1" applyProtection="1">
      <alignment horizontal="lef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4" xfId="93" applyFont="1" applyFill="1" applyBorder="1" applyAlignment="1" applyProtection="1">
      <alignment horizontal="center" vertical="center" shrinkToFit="1"/>
      <protection/>
    </xf>
    <xf numFmtId="0" fontId="13" fillId="12" borderId="12" xfId="93" applyFont="1" applyFill="1" applyBorder="1" applyAlignment="1" applyProtection="1">
      <alignment horizontal="center" vertical="center" shrinkToFit="1"/>
      <protection/>
    </xf>
    <xf numFmtId="0" fontId="13" fillId="0" borderId="27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22" fillId="0" borderId="27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7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91" fillId="0" borderId="0" xfId="93" applyFont="1" applyAlignment="1" applyProtection="1">
      <alignment horizontal="right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5" fontId="98" fillId="0" borderId="0" xfId="93" applyNumberFormat="1" applyFont="1" applyFill="1" applyBorder="1" applyAlignment="1" applyProtection="1">
      <alignment horizontal="center" vertical="center"/>
      <protection/>
    </xf>
    <xf numFmtId="0" fontId="13" fillId="0" borderId="0" xfId="93" applyFont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8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2" fontId="23" fillId="0" borderId="26" xfId="91" applyNumberFormat="1" applyFont="1" applyFill="1" applyBorder="1" applyAlignment="1" applyProtection="1">
      <alignment horizontal="center" vertical="top" shrinkToFit="1"/>
      <protection/>
    </xf>
    <xf numFmtId="0" fontId="23" fillId="0" borderId="20" xfId="91" applyFont="1" applyFill="1" applyBorder="1" applyAlignment="1" applyProtection="1">
      <alignment vertical="top" wrapTex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18</xdr:row>
      <xdr:rowOff>57150</xdr:rowOff>
    </xdr:from>
    <xdr:to>
      <xdr:col>1</xdr:col>
      <xdr:colOff>1047750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209675" y="6286500"/>
          <a:ext cx="219075" cy="1733550"/>
          <a:chOff x="1968012" y="65246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77857" y="6524625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77857" y="6829786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77857" y="7135381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68012" y="7440542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68012" y="7736153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68012" y="8041749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M15" sqref="M15"/>
    </sheetView>
  </sheetViews>
  <sheetFormatPr defaultColWidth="9.140625" defaultRowHeight="15"/>
  <cols>
    <col min="1" max="1" width="5.57421875" style="191" customWidth="1"/>
    <col min="2" max="2" width="47.28125" style="173" customWidth="1"/>
    <col min="3" max="3" width="6.421875" style="123" customWidth="1"/>
    <col min="4" max="5" width="6.7109375" style="123" customWidth="1"/>
    <col min="6" max="10" width="5.140625" style="124" customWidth="1"/>
    <col min="11" max="11" width="8.8515625" style="124" customWidth="1"/>
    <col min="12" max="12" width="9.140625" style="178" customWidth="1"/>
    <col min="13" max="13" width="3.7109375" style="178" customWidth="1"/>
    <col min="14" max="14" width="9.57421875" style="178" customWidth="1"/>
    <col min="15" max="16384" width="9.00390625" style="122" customWidth="1"/>
  </cols>
  <sheetData>
    <row r="1" spans="1:14" ht="20.25">
      <c r="A1" s="190"/>
      <c r="B1" s="172"/>
      <c r="C1" s="338" t="s">
        <v>51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20.25">
      <c r="A2" s="190"/>
      <c r="B2" s="172"/>
      <c r="C2" s="338" t="s">
        <v>146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ht="15.75" customHeight="1" thickBot="1">
      <c r="N3" s="179"/>
    </row>
    <row r="4" spans="1:14" ht="24" customHeight="1" thickTop="1">
      <c r="A4" s="344" t="s">
        <v>156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6"/>
    </row>
    <row r="5" spans="1:14" ht="24" customHeight="1">
      <c r="A5" s="333" t="s">
        <v>157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5"/>
    </row>
    <row r="6" spans="1:14" ht="24" customHeight="1" thickBot="1">
      <c r="A6" s="316" t="s">
        <v>112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</row>
    <row r="7" spans="1:14" ht="18" customHeight="1" thickTop="1">
      <c r="A7" s="192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</row>
    <row r="8" spans="1:14" s="127" customFormat="1" ht="20.25">
      <c r="A8" s="319" t="s">
        <v>40</v>
      </c>
      <c r="B8" s="319"/>
      <c r="C8" s="325" t="s">
        <v>99</v>
      </c>
      <c r="D8" s="328" t="s">
        <v>39</v>
      </c>
      <c r="E8" s="328" t="s">
        <v>110</v>
      </c>
      <c r="F8" s="117" t="s">
        <v>6</v>
      </c>
      <c r="G8" s="126"/>
      <c r="H8" s="126"/>
      <c r="I8" s="126"/>
      <c r="J8" s="126"/>
      <c r="K8" s="341" t="s">
        <v>2</v>
      </c>
      <c r="L8" s="342"/>
      <c r="M8" s="342"/>
      <c r="N8" s="343"/>
    </row>
    <row r="9" spans="1:14" s="127" customFormat="1" ht="17.25" customHeight="1">
      <c r="A9" s="319"/>
      <c r="B9" s="319"/>
      <c r="C9" s="326"/>
      <c r="D9" s="329"/>
      <c r="E9" s="336"/>
      <c r="F9" s="314">
        <v>1</v>
      </c>
      <c r="G9" s="314">
        <v>2</v>
      </c>
      <c r="H9" s="314">
        <v>3</v>
      </c>
      <c r="I9" s="314">
        <v>4</v>
      </c>
      <c r="J9" s="314">
        <v>5</v>
      </c>
      <c r="K9" s="180" t="s">
        <v>41</v>
      </c>
      <c r="L9" s="181" t="s">
        <v>98</v>
      </c>
      <c r="M9" s="339" t="s">
        <v>145</v>
      </c>
      <c r="N9" s="182" t="s">
        <v>42</v>
      </c>
    </row>
    <row r="10" spans="1:14" s="127" customFormat="1" ht="21.75" customHeight="1">
      <c r="A10" s="319"/>
      <c r="B10" s="319"/>
      <c r="C10" s="327"/>
      <c r="D10" s="330"/>
      <c r="E10" s="337"/>
      <c r="F10" s="315"/>
      <c r="G10" s="315"/>
      <c r="H10" s="315"/>
      <c r="I10" s="315"/>
      <c r="J10" s="315"/>
      <c r="K10" s="183" t="s">
        <v>43</v>
      </c>
      <c r="L10" s="184" t="s">
        <v>44</v>
      </c>
      <c r="M10" s="340"/>
      <c r="N10" s="185" t="s">
        <v>45</v>
      </c>
    </row>
    <row r="11" spans="1:14" s="134" customFormat="1" ht="24.75" customHeight="1">
      <c r="A11" s="331" t="s">
        <v>97</v>
      </c>
      <c r="B11" s="332"/>
      <c r="C11" s="129"/>
      <c r="D11" s="130">
        <f>SUM(D12:D13)</f>
        <v>7</v>
      </c>
      <c r="E11" s="217">
        <f>SUM(E12:E13)</f>
        <v>70</v>
      </c>
      <c r="F11" s="131"/>
      <c r="G11" s="131"/>
      <c r="H11" s="131"/>
      <c r="I11" s="131"/>
      <c r="J11" s="131"/>
      <c r="K11" s="131"/>
      <c r="L11" s="132" t="e">
        <f>SUM(N12:N13)*E16/E11</f>
        <v>#DIV/0!</v>
      </c>
      <c r="M11" s="265" t="e">
        <f>L11</f>
        <v>#DIV/0!</v>
      </c>
      <c r="N11" s="133"/>
    </row>
    <row r="12" spans="1:14" s="134" customFormat="1" ht="63" customHeight="1">
      <c r="A12" s="193">
        <v>3.9</v>
      </c>
      <c r="B12" s="220" t="s">
        <v>147</v>
      </c>
      <c r="C12" s="137" t="s">
        <v>47</v>
      </c>
      <c r="D12" s="138">
        <v>4</v>
      </c>
      <c r="E12" s="141">
        <f>D12*100/D16</f>
        <v>40</v>
      </c>
      <c r="F12" s="221">
        <v>1</v>
      </c>
      <c r="G12" s="221">
        <v>2</v>
      </c>
      <c r="H12" s="221">
        <v>3</v>
      </c>
      <c r="I12" s="221">
        <v>4</v>
      </c>
      <c r="J12" s="221">
        <v>5</v>
      </c>
      <c r="K12" s="263" t="e">
        <f>'3.9'!D4</f>
        <v>#DIV/0!</v>
      </c>
      <c r="L12" s="264" t="e">
        <f>'3.9'!D6</f>
        <v>#DIV/0!</v>
      </c>
      <c r="M12" s="265" t="e">
        <f>L12</f>
        <v>#DIV/0!</v>
      </c>
      <c r="N12" s="142" t="e">
        <f>E12*L12/E16</f>
        <v>#DIV/0!</v>
      </c>
    </row>
    <row r="13" spans="1:14" s="456" customFormat="1" ht="42" customHeight="1">
      <c r="A13" s="450">
        <v>3.1</v>
      </c>
      <c r="B13" s="451" t="s">
        <v>160</v>
      </c>
      <c r="C13" s="452" t="s">
        <v>47</v>
      </c>
      <c r="D13" s="453">
        <v>3</v>
      </c>
      <c r="E13" s="141">
        <f>D13*100/D16</f>
        <v>30</v>
      </c>
      <c r="F13" s="454">
        <v>40</v>
      </c>
      <c r="G13" s="454">
        <v>50</v>
      </c>
      <c r="H13" s="454">
        <v>60</v>
      </c>
      <c r="I13" s="454">
        <v>70</v>
      </c>
      <c r="J13" s="454">
        <v>80</v>
      </c>
      <c r="K13" s="141" t="e">
        <f>'3.10'!D4</f>
        <v>#DIV/0!</v>
      </c>
      <c r="L13" s="455" t="e">
        <f>'3.10'!D6</f>
        <v>#DIV/0!</v>
      </c>
      <c r="M13" s="265" t="e">
        <f>L13</f>
        <v>#DIV/0!</v>
      </c>
      <c r="N13" s="142" t="e">
        <f>E13*L13/E16</f>
        <v>#DIV/0!</v>
      </c>
    </row>
    <row r="14" spans="1:14" s="127" customFormat="1" ht="24.75" customHeight="1">
      <c r="A14" s="322" t="s">
        <v>108</v>
      </c>
      <c r="B14" s="323"/>
      <c r="C14" s="143"/>
      <c r="D14" s="130">
        <f>SUM(D15:D15)</f>
        <v>3</v>
      </c>
      <c r="E14" s="217">
        <f>D14*100/D16</f>
        <v>30</v>
      </c>
      <c r="F14" s="131"/>
      <c r="G14" s="131"/>
      <c r="H14" s="131"/>
      <c r="I14" s="131"/>
      <c r="J14" s="131"/>
      <c r="K14" s="144"/>
      <c r="L14" s="132">
        <f>SUM(N15:N15)*E16/E14</f>
        <v>1</v>
      </c>
      <c r="M14" s="265">
        <f>L14</f>
        <v>1</v>
      </c>
      <c r="N14" s="133"/>
    </row>
    <row r="15" spans="1:14" s="136" customFormat="1" ht="58.5">
      <c r="A15" s="193">
        <v>4.2</v>
      </c>
      <c r="B15" s="174" t="s">
        <v>148</v>
      </c>
      <c r="C15" s="137" t="s">
        <v>46</v>
      </c>
      <c r="D15" s="138">
        <v>3</v>
      </c>
      <c r="E15" s="139">
        <f>D15*100/D16</f>
        <v>30</v>
      </c>
      <c r="F15" s="145">
        <v>1</v>
      </c>
      <c r="G15" s="218" t="s">
        <v>23</v>
      </c>
      <c r="H15" s="145">
        <v>2</v>
      </c>
      <c r="I15" s="218" t="s">
        <v>23</v>
      </c>
      <c r="J15" s="145">
        <v>3</v>
      </c>
      <c r="K15" s="139">
        <f>'4.2 (ระดับหน่วยงาน)'!D4</f>
        <v>0</v>
      </c>
      <c r="L15" s="140">
        <f>'4.2 (ระดับหน่วยงาน)'!D6</f>
        <v>1</v>
      </c>
      <c r="M15" s="265">
        <f>L15</f>
        <v>1</v>
      </c>
      <c r="N15" s="135">
        <f>E15*L15/E16</f>
        <v>0.3</v>
      </c>
    </row>
    <row r="16" spans="1:14" s="152" customFormat="1" ht="24" customHeight="1">
      <c r="A16" s="194"/>
      <c r="B16" s="175"/>
      <c r="C16" s="146" t="s">
        <v>48</v>
      </c>
      <c r="D16" s="147">
        <f>SUM(D11+D14)</f>
        <v>10</v>
      </c>
      <c r="E16" s="147">
        <f>SUM(E11+E14)</f>
        <v>100</v>
      </c>
      <c r="F16" s="148"/>
      <c r="G16" s="148"/>
      <c r="H16" s="148"/>
      <c r="I16" s="149"/>
      <c r="J16" s="149"/>
      <c r="K16" s="150"/>
      <c r="L16" s="320" t="s">
        <v>49</v>
      </c>
      <c r="M16" s="321"/>
      <c r="N16" s="151" t="e">
        <f>SUM(N12:N15)</f>
        <v>#DIV/0!</v>
      </c>
    </row>
    <row r="17" spans="1:14" s="152" customFormat="1" ht="24" customHeight="1">
      <c r="A17" s="195"/>
      <c r="B17" s="216" t="s">
        <v>109</v>
      </c>
      <c r="C17" s="197"/>
      <c r="D17" s="197"/>
      <c r="E17" s="197"/>
      <c r="F17" s="198"/>
      <c r="G17" s="198"/>
      <c r="H17" s="198"/>
      <c r="I17" s="199"/>
      <c r="J17" s="199"/>
      <c r="K17" s="200"/>
      <c r="L17" s="201"/>
      <c r="M17" s="207"/>
      <c r="N17" s="153"/>
    </row>
    <row r="18" spans="1:14" s="152" customFormat="1" ht="24" customHeight="1">
      <c r="A18" s="195"/>
      <c r="B18" s="215" t="s">
        <v>100</v>
      </c>
      <c r="C18" s="208"/>
      <c r="D18" s="208"/>
      <c r="E18" s="208"/>
      <c r="F18" s="198"/>
      <c r="G18" s="198"/>
      <c r="H18" s="198"/>
      <c r="I18" s="198"/>
      <c r="J18" s="198"/>
      <c r="K18" s="198"/>
      <c r="L18" s="209"/>
      <c r="M18" s="210"/>
      <c r="N18" s="153"/>
    </row>
    <row r="19" spans="1:14" s="152" customFormat="1" ht="24" customHeight="1">
      <c r="A19" s="195"/>
      <c r="B19" s="313" t="s">
        <v>159</v>
      </c>
      <c r="C19" s="211" t="s">
        <v>158</v>
      </c>
      <c r="D19" s="212"/>
      <c r="E19" s="212"/>
      <c r="F19" s="213"/>
      <c r="G19" s="206"/>
      <c r="H19" s="198"/>
      <c r="I19" s="198"/>
      <c r="J19" s="198"/>
      <c r="K19" s="198"/>
      <c r="L19" s="209"/>
      <c r="M19" s="210"/>
      <c r="N19" s="153"/>
    </row>
    <row r="20" spans="1:14" s="152" customFormat="1" ht="24" customHeight="1">
      <c r="A20" s="195"/>
      <c r="B20" s="202" t="s">
        <v>140</v>
      </c>
      <c r="C20" s="211" t="s">
        <v>101</v>
      </c>
      <c r="D20" s="212"/>
      <c r="E20" s="212"/>
      <c r="F20" s="213"/>
      <c r="G20" s="206"/>
      <c r="H20" s="198"/>
      <c r="I20" s="198"/>
      <c r="J20" s="198"/>
      <c r="K20" s="198"/>
      <c r="L20" s="209"/>
      <c r="M20" s="210"/>
      <c r="N20" s="153"/>
    </row>
    <row r="21" spans="1:14" s="152" customFormat="1" ht="24" customHeight="1">
      <c r="A21" s="195"/>
      <c r="B21" s="203" t="s">
        <v>141</v>
      </c>
      <c r="C21" s="214" t="s">
        <v>102</v>
      </c>
      <c r="D21" s="213"/>
      <c r="E21" s="213"/>
      <c r="F21" s="213"/>
      <c r="G21" s="213"/>
      <c r="H21" s="198"/>
      <c r="I21" s="198"/>
      <c r="J21" s="198"/>
      <c r="K21" s="198"/>
      <c r="L21" s="209"/>
      <c r="M21" s="210"/>
      <c r="N21" s="153"/>
    </row>
    <row r="22" spans="1:14" s="134" customFormat="1" ht="24" customHeight="1">
      <c r="A22" s="195"/>
      <c r="B22" s="204" t="s">
        <v>142</v>
      </c>
      <c r="C22" s="205" t="s">
        <v>103</v>
      </c>
      <c r="D22" s="206"/>
      <c r="E22" s="206"/>
      <c r="F22" s="206"/>
      <c r="G22" s="206"/>
      <c r="H22" s="198"/>
      <c r="I22" s="198"/>
      <c r="J22" s="198"/>
      <c r="K22" s="198"/>
      <c r="L22" s="209"/>
      <c r="M22" s="210"/>
      <c r="N22" s="153"/>
    </row>
    <row r="23" spans="1:14" s="134" customFormat="1" ht="24" customHeight="1">
      <c r="A23" s="195"/>
      <c r="B23" s="266" t="s">
        <v>143</v>
      </c>
      <c r="C23" s="205" t="s">
        <v>105</v>
      </c>
      <c r="D23" s="206"/>
      <c r="E23" s="206"/>
      <c r="F23" s="198"/>
      <c r="G23" s="198"/>
      <c r="H23" s="198"/>
      <c r="I23" s="198"/>
      <c r="J23" s="198"/>
      <c r="K23" s="198"/>
      <c r="L23" s="209"/>
      <c r="M23" s="210"/>
      <c r="N23" s="153"/>
    </row>
    <row r="24" spans="1:14" s="134" customFormat="1" ht="24" customHeight="1">
      <c r="A24" s="195"/>
      <c r="B24" s="267" t="s">
        <v>144</v>
      </c>
      <c r="C24" s="205" t="s">
        <v>104</v>
      </c>
      <c r="D24" s="206"/>
      <c r="E24" s="206"/>
      <c r="F24" s="198"/>
      <c r="G24" s="198"/>
      <c r="H24" s="198"/>
      <c r="I24" s="198"/>
      <c r="J24" s="198"/>
      <c r="K24" s="198"/>
      <c r="L24" s="209"/>
      <c r="M24" s="210"/>
      <c r="N24" s="153"/>
    </row>
    <row r="25" spans="1:14" s="128" customFormat="1" ht="20.25">
      <c r="A25" s="196"/>
      <c r="B25" s="176"/>
      <c r="C25" s="155"/>
      <c r="D25" s="155"/>
      <c r="E25" s="155"/>
      <c r="F25" s="154"/>
      <c r="G25" s="154"/>
      <c r="H25" s="154"/>
      <c r="I25" s="154"/>
      <c r="J25" s="154"/>
      <c r="K25" s="154"/>
      <c r="L25" s="186"/>
      <c r="M25" s="187"/>
      <c r="N25" s="186"/>
    </row>
    <row r="26" spans="1:14" s="128" customFormat="1" ht="20.25">
      <c r="A26" s="196"/>
      <c r="B26" s="176"/>
      <c r="C26" s="155"/>
      <c r="D26" s="155"/>
      <c r="E26" s="155"/>
      <c r="F26" s="154"/>
      <c r="G26" s="154"/>
      <c r="H26" s="154"/>
      <c r="I26" s="154"/>
      <c r="J26" s="154"/>
      <c r="K26" s="154"/>
      <c r="L26" s="186"/>
      <c r="M26" s="187"/>
      <c r="N26" s="186"/>
    </row>
    <row r="27" spans="2:14" ht="20.25">
      <c r="B27" s="177"/>
      <c r="C27" s="156"/>
      <c r="D27" s="156"/>
      <c r="E27" s="156"/>
      <c r="F27" s="157"/>
      <c r="G27" s="157"/>
      <c r="H27" s="157"/>
      <c r="I27" s="157"/>
      <c r="J27" s="157"/>
      <c r="K27" s="157"/>
      <c r="L27" s="187"/>
      <c r="M27" s="187"/>
      <c r="N27" s="187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188"/>
      <c r="M28" s="188"/>
      <c r="N28" s="18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188"/>
      <c r="M29" s="188"/>
      <c r="N29" s="18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188"/>
      <c r="M30" s="188"/>
      <c r="N30" s="18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188"/>
      <c r="M31" s="188"/>
      <c r="N31" s="18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188"/>
      <c r="M32" s="188"/>
      <c r="N32" s="18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188"/>
      <c r="M33" s="188"/>
      <c r="N33" s="18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188"/>
      <c r="M34" s="188"/>
      <c r="N34" s="188"/>
    </row>
    <row r="35" spans="3:14" ht="20.25">
      <c r="C35" s="158"/>
      <c r="D35" s="158"/>
      <c r="E35" s="158"/>
      <c r="F35" s="159"/>
      <c r="G35" s="159"/>
      <c r="H35" s="159"/>
      <c r="I35" s="159"/>
      <c r="J35" s="159"/>
      <c r="K35" s="159"/>
      <c r="L35" s="188"/>
      <c r="M35" s="188"/>
      <c r="N35" s="188"/>
    </row>
    <row r="36" spans="1:218" s="125" customFormat="1" ht="20.25">
      <c r="A36" s="191"/>
      <c r="B36" s="173"/>
      <c r="C36" s="158"/>
      <c r="D36" s="158"/>
      <c r="E36" s="158"/>
      <c r="F36" s="159"/>
      <c r="G36" s="159"/>
      <c r="H36" s="159"/>
      <c r="I36" s="159"/>
      <c r="J36" s="159"/>
      <c r="K36" s="189"/>
      <c r="L36" s="188"/>
      <c r="M36" s="188"/>
      <c r="N36" s="188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</row>
    <row r="37" spans="1:218" s="125" customFormat="1" ht="20.25">
      <c r="A37" s="191"/>
      <c r="B37" s="173"/>
      <c r="C37" s="158"/>
      <c r="D37" s="158"/>
      <c r="E37" s="158"/>
      <c r="F37" s="159"/>
      <c r="G37" s="159"/>
      <c r="H37" s="159"/>
      <c r="I37" s="159"/>
      <c r="J37" s="159"/>
      <c r="K37" s="189"/>
      <c r="L37" s="188"/>
      <c r="M37" s="188"/>
      <c r="N37" s="188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188"/>
      <c r="M38" s="188"/>
      <c r="N38" s="18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188"/>
      <c r="M39" s="188"/>
      <c r="N39" s="18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188"/>
      <c r="M40" s="188"/>
      <c r="N40" s="18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188"/>
      <c r="M41" s="188"/>
      <c r="N41" s="18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188"/>
      <c r="M42" s="188"/>
      <c r="N42" s="18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188"/>
      <c r="M43" s="188"/>
      <c r="N43" s="18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188"/>
      <c r="M44" s="188"/>
      <c r="N44" s="18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188"/>
      <c r="M45" s="188"/>
      <c r="N45" s="18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188"/>
      <c r="M46" s="188"/>
      <c r="N46" s="18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188"/>
      <c r="M47" s="188"/>
      <c r="N47" s="18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188"/>
      <c r="M48" s="188"/>
      <c r="N48" s="18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188"/>
      <c r="M49" s="188"/>
      <c r="N49" s="18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188"/>
      <c r="M50" s="188"/>
      <c r="N50" s="18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188"/>
      <c r="M51" s="188"/>
      <c r="N51" s="18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188"/>
      <c r="M52" s="188"/>
      <c r="N52" s="18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188"/>
      <c r="M53" s="188"/>
      <c r="N53" s="18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188"/>
      <c r="M54" s="188"/>
      <c r="N54" s="18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188"/>
      <c r="M55" s="188"/>
      <c r="N55" s="18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188"/>
      <c r="M56" s="188"/>
      <c r="N56" s="18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188"/>
      <c r="M57" s="188"/>
      <c r="N57" s="18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188"/>
      <c r="M58" s="188"/>
      <c r="N58" s="18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188"/>
      <c r="M59" s="188"/>
      <c r="N59" s="18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188"/>
      <c r="M60" s="188"/>
      <c r="N60" s="18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188"/>
      <c r="M61" s="188"/>
      <c r="N61" s="18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188"/>
      <c r="M62" s="188"/>
      <c r="N62" s="18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188"/>
      <c r="M63" s="188"/>
      <c r="N63" s="18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188"/>
      <c r="M64" s="188"/>
      <c r="N64" s="18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188"/>
      <c r="M65" s="188"/>
      <c r="N65" s="18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188"/>
      <c r="M66" s="188"/>
      <c r="N66" s="18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188"/>
      <c r="M67" s="188"/>
      <c r="N67" s="18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188"/>
      <c r="M68" s="188"/>
      <c r="N68" s="18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188"/>
      <c r="M69" s="188"/>
      <c r="N69" s="18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188"/>
      <c r="M70" s="188"/>
      <c r="N70" s="18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188"/>
      <c r="M71" s="188"/>
      <c r="N71" s="18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188"/>
      <c r="M72" s="188"/>
      <c r="N72" s="18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188"/>
      <c r="M73" s="188"/>
      <c r="N73" s="18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188"/>
      <c r="M74" s="188"/>
      <c r="N74" s="18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188"/>
      <c r="M75" s="188"/>
      <c r="N75" s="18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188"/>
      <c r="M76" s="188"/>
      <c r="N76" s="18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188"/>
      <c r="M77" s="188"/>
      <c r="N77" s="18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188"/>
      <c r="M78" s="188"/>
      <c r="N78" s="18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188"/>
      <c r="M79" s="188"/>
      <c r="N79" s="18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188"/>
      <c r="M80" s="188"/>
      <c r="N80" s="18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188"/>
      <c r="M81" s="188"/>
      <c r="N81" s="18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188"/>
      <c r="M82" s="188"/>
      <c r="N82" s="18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188"/>
      <c r="M83" s="188"/>
      <c r="N83" s="18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188"/>
      <c r="M84" s="188"/>
      <c r="N84" s="18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188"/>
      <c r="M85" s="188"/>
      <c r="N85" s="18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188"/>
      <c r="M86" s="188"/>
      <c r="N86" s="18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188"/>
      <c r="M87" s="188"/>
      <c r="N87" s="18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188"/>
      <c r="M88" s="188"/>
      <c r="N88" s="18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188"/>
      <c r="M89" s="188"/>
      <c r="N89" s="18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188"/>
      <c r="M90" s="188"/>
      <c r="N90" s="18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188"/>
      <c r="M91" s="188"/>
      <c r="N91" s="18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188"/>
      <c r="M92" s="188"/>
      <c r="N92" s="18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188"/>
      <c r="M93" s="188"/>
      <c r="N93" s="18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188"/>
      <c r="M94" s="188"/>
      <c r="N94" s="18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188"/>
      <c r="M95" s="188"/>
      <c r="N95" s="18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188"/>
      <c r="M96" s="188"/>
      <c r="N96" s="18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188"/>
      <c r="M97" s="188"/>
      <c r="N97" s="18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188"/>
      <c r="M98" s="188"/>
      <c r="N98" s="18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188"/>
      <c r="M99" s="188"/>
      <c r="N99" s="188"/>
    </row>
    <row r="100" spans="3:14" ht="20.25">
      <c r="C100" s="158"/>
      <c r="D100" s="158"/>
      <c r="E100" s="158"/>
      <c r="F100" s="159"/>
      <c r="G100" s="159"/>
      <c r="H100" s="159"/>
      <c r="I100" s="159"/>
      <c r="J100" s="159"/>
      <c r="K100" s="159"/>
      <c r="L100" s="188"/>
      <c r="M100" s="188"/>
      <c r="N100" s="188"/>
    </row>
  </sheetData>
  <sheetProtection password="DE4A" sheet="1"/>
  <mergeCells count="20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2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4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5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3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59" t="s">
        <v>84</v>
      </c>
      <c r="E1" s="360"/>
      <c r="F1" s="360"/>
      <c r="G1" s="360"/>
      <c r="H1" s="360"/>
      <c r="I1" s="360"/>
      <c r="J1" s="360"/>
      <c r="K1" s="360"/>
      <c r="L1" s="360"/>
      <c r="M1" s="360"/>
      <c r="N1" s="96"/>
      <c r="O1" s="95"/>
    </row>
    <row r="2" spans="1:4" s="83" customFormat="1" ht="22.5" customHeight="1">
      <c r="A2" s="361" t="s">
        <v>1</v>
      </c>
      <c r="B2" s="362"/>
      <c r="C2" s="87" t="s">
        <v>0</v>
      </c>
      <c r="D2" s="88">
        <v>2</v>
      </c>
    </row>
    <row r="3" spans="1:5" s="83" customFormat="1" ht="22.5" customHeight="1">
      <c r="A3" s="361" t="s">
        <v>2</v>
      </c>
      <c r="B3" s="36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1" t="s">
        <v>3</v>
      </c>
      <c r="B4" s="36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1" t="s">
        <v>4</v>
      </c>
      <c r="B5" s="36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3" t="s">
        <v>6</v>
      </c>
      <c r="E7" s="363"/>
      <c r="F7" s="363"/>
      <c r="G7" s="363"/>
      <c r="H7" s="36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53" t="s">
        <v>94</v>
      </c>
      <c r="E11" s="353"/>
      <c r="F11" s="353"/>
      <c r="G11" s="353"/>
      <c r="H11" s="353"/>
      <c r="I11" s="353"/>
      <c r="J11" s="115"/>
      <c r="K11" s="20" t="s">
        <v>8</v>
      </c>
      <c r="N11" s="86"/>
    </row>
    <row r="12" spans="4:11" s="78" customFormat="1" ht="55.5" customHeight="1">
      <c r="D12" s="353" t="s">
        <v>85</v>
      </c>
      <c r="E12" s="353"/>
      <c r="F12" s="353"/>
      <c r="G12" s="353"/>
      <c r="H12" s="353"/>
      <c r="I12" s="35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93</v>
      </c>
    </row>
    <row r="14" spans="4:11" s="78" customFormat="1" ht="49.5" customHeight="1">
      <c r="D14" s="357" t="s">
        <v>86</v>
      </c>
      <c r="E14" s="357"/>
      <c r="F14" s="357"/>
      <c r="G14" s="357"/>
      <c r="H14" s="35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56" t="s">
        <v>64</v>
      </c>
      <c r="C16" s="356"/>
      <c r="D16" s="356"/>
    </row>
    <row r="17" spans="2:11" s="41" customFormat="1" ht="24" customHeight="1">
      <c r="B17" s="355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2:11" s="41" customFormat="1" ht="24" customHeight="1">
      <c r="B18" s="355"/>
      <c r="C18" s="355"/>
      <c r="D18" s="355"/>
      <c r="E18" s="355"/>
      <c r="F18" s="355"/>
      <c r="G18" s="355"/>
      <c r="H18" s="355"/>
      <c r="I18" s="355"/>
      <c r="J18" s="355"/>
      <c r="K18" s="355"/>
    </row>
    <row r="19" spans="2:11" s="41" customFormat="1" ht="24" customHeight="1">
      <c r="B19" s="355"/>
      <c r="C19" s="355"/>
      <c r="D19" s="355"/>
      <c r="E19" s="355"/>
      <c r="F19" s="355"/>
      <c r="G19" s="355"/>
      <c r="H19" s="355"/>
      <c r="I19" s="355"/>
      <c r="J19" s="355"/>
      <c r="K19" s="355"/>
    </row>
    <row r="20" spans="2:11" s="41" customFormat="1" ht="24" customHeight="1">
      <c r="B20" s="355"/>
      <c r="C20" s="355"/>
      <c r="D20" s="355"/>
      <c r="E20" s="355"/>
      <c r="F20" s="355"/>
      <c r="G20" s="355"/>
      <c r="H20" s="355"/>
      <c r="I20" s="355"/>
      <c r="J20" s="355"/>
      <c r="K20" s="355"/>
    </row>
    <row r="21" spans="2:11" s="41" customFormat="1" ht="24" customHeight="1">
      <c r="B21" s="355"/>
      <c r="C21" s="355"/>
      <c r="D21" s="355"/>
      <c r="E21" s="355"/>
      <c r="F21" s="355"/>
      <c r="G21" s="355"/>
      <c r="H21" s="355"/>
      <c r="I21" s="355"/>
      <c r="J21" s="355"/>
      <c r="K21" s="355"/>
    </row>
    <row r="22" spans="2:11" s="41" customFormat="1" ht="24" customHeight="1"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spans="2:11" s="41" customFormat="1" ht="24" customHeight="1">
      <c r="B23" s="355"/>
      <c r="C23" s="355"/>
      <c r="D23" s="355"/>
      <c r="E23" s="355"/>
      <c r="F23" s="355"/>
      <c r="G23" s="355"/>
      <c r="H23" s="355"/>
      <c r="I23" s="355"/>
      <c r="J23" s="355"/>
      <c r="K23" s="355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68"/>
      <c r="M27" s="68"/>
      <c r="N27" s="68"/>
    </row>
    <row r="28" spans="2:14" ht="24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68"/>
      <c r="M28" s="68"/>
      <c r="N28" s="68"/>
    </row>
    <row r="29" spans="2:14" ht="24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68"/>
      <c r="M29" s="68"/>
      <c r="N29" s="68"/>
    </row>
    <row r="30" spans="2:14" ht="24" customHeight="1"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68"/>
      <c r="M30" s="68"/>
      <c r="N30" s="68"/>
    </row>
    <row r="31" spans="2:14" ht="24" customHeight="1"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68"/>
      <c r="M31" s="68"/>
      <c r="N31" s="68"/>
    </row>
    <row r="32" spans="2:14" ht="24" customHeight="1"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68"/>
      <c r="M32" s="68"/>
      <c r="N32" s="68"/>
    </row>
    <row r="33" spans="2:14" ht="24" customHeight="1"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68"/>
      <c r="M33" s="68"/>
      <c r="N33" s="68"/>
    </row>
    <row r="34" spans="2:14" ht="24" customHeight="1">
      <c r="B34" s="349" t="s">
        <v>58</v>
      </c>
      <c r="C34" s="349"/>
      <c r="D34" s="349"/>
      <c r="E34" s="349"/>
      <c r="F34" s="349"/>
      <c r="G34" s="349"/>
      <c r="H34" s="349"/>
      <c r="I34" s="349"/>
      <c r="J34" s="34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47" t="s">
        <v>56</v>
      </c>
      <c r="E1" s="347"/>
      <c r="F1" s="3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66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0" t="s">
        <v>20</v>
      </c>
      <c r="C7" s="35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50">
        <v>1</v>
      </c>
      <c r="C8" s="350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0">
        <v>2</v>
      </c>
      <c r="C9" s="35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50">
        <v>3</v>
      </c>
      <c r="C10" s="350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0">
        <v>4</v>
      </c>
      <c r="C11" s="35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50">
        <v>5</v>
      </c>
      <c r="C12" s="350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48"/>
      <c r="C16" s="348"/>
      <c r="D16" s="348"/>
      <c r="E16" s="348"/>
      <c r="F16" s="348"/>
      <c r="G16" s="348"/>
      <c r="H16" s="348"/>
    </row>
    <row r="17" spans="2:8" ht="21.75">
      <c r="B17" s="348"/>
      <c r="C17" s="348"/>
      <c r="D17" s="348"/>
      <c r="E17" s="348"/>
      <c r="F17" s="348"/>
      <c r="G17" s="348"/>
      <c r="H17" s="348"/>
    </row>
    <row r="18" spans="2:8" ht="21.75">
      <c r="B18" s="348"/>
      <c r="C18" s="348"/>
      <c r="D18" s="348"/>
      <c r="E18" s="348"/>
      <c r="F18" s="348"/>
      <c r="G18" s="348"/>
      <c r="H18" s="348"/>
    </row>
    <row r="19" spans="2:8" ht="21.75">
      <c r="B19" s="348"/>
      <c r="C19" s="348"/>
      <c r="D19" s="348"/>
      <c r="E19" s="348"/>
      <c r="F19" s="348"/>
      <c r="G19" s="348"/>
      <c r="H19" s="348"/>
    </row>
    <row r="20" spans="2:8" ht="21.75">
      <c r="B20" s="348"/>
      <c r="C20" s="348"/>
      <c r="D20" s="348"/>
      <c r="E20" s="348"/>
      <c r="F20" s="348"/>
      <c r="G20" s="348"/>
      <c r="H20" s="348"/>
    </row>
    <row r="21" spans="2:8" ht="21.75">
      <c r="B21" s="348"/>
      <c r="C21" s="348"/>
      <c r="D21" s="348"/>
      <c r="E21" s="348"/>
      <c r="F21" s="348"/>
      <c r="G21" s="348"/>
      <c r="H21" s="348"/>
    </row>
    <row r="22" spans="2:13" ht="21.75">
      <c r="B22" s="349" t="s">
        <v>58</v>
      </c>
      <c r="C22" s="349"/>
      <c r="D22" s="349"/>
      <c r="E22" s="349"/>
      <c r="F22" s="349"/>
      <c r="G22" s="349"/>
      <c r="H22" s="34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55" t="s">
        <v>92</v>
      </c>
      <c r="C25" s="355"/>
      <c r="D25" s="355"/>
      <c r="E25" s="355"/>
      <c r="F25" s="355"/>
      <c r="G25" s="355"/>
      <c r="H25" s="355"/>
    </row>
    <row r="26" spans="2:8" ht="21.75">
      <c r="B26" s="355"/>
      <c r="C26" s="355"/>
      <c r="D26" s="355"/>
      <c r="E26" s="355"/>
      <c r="F26" s="355"/>
      <c r="G26" s="355"/>
      <c r="H26" s="355"/>
    </row>
    <row r="27" spans="2:8" ht="21.75">
      <c r="B27" s="355"/>
      <c r="C27" s="355"/>
      <c r="D27" s="355"/>
      <c r="E27" s="355"/>
      <c r="F27" s="355"/>
      <c r="G27" s="355"/>
      <c r="H27" s="355"/>
    </row>
    <row r="28" spans="2:8" ht="21.75">
      <c r="B28" s="355"/>
      <c r="C28" s="355"/>
      <c r="D28" s="355"/>
      <c r="E28" s="355"/>
      <c r="F28" s="355"/>
      <c r="G28" s="355"/>
      <c r="H28" s="355"/>
    </row>
    <row r="29" spans="2:8" ht="21.75">
      <c r="B29" s="355"/>
      <c r="C29" s="355"/>
      <c r="D29" s="355"/>
      <c r="E29" s="355"/>
      <c r="F29" s="355"/>
      <c r="G29" s="355"/>
      <c r="H29" s="355"/>
    </row>
    <row r="30" spans="2:8" ht="21.75">
      <c r="B30" s="355"/>
      <c r="C30" s="355"/>
      <c r="D30" s="355"/>
      <c r="E30" s="355"/>
      <c r="F30" s="355"/>
      <c r="G30" s="355"/>
      <c r="H30" s="355"/>
    </row>
    <row r="31" spans="2:8" ht="21.75">
      <c r="B31" s="349" t="s">
        <v>58</v>
      </c>
      <c r="C31" s="349"/>
      <c r="D31" s="349"/>
      <c r="E31" s="349"/>
      <c r="F31" s="349"/>
      <c r="G31" s="349"/>
      <c r="H31" s="349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66</v>
      </c>
      <c r="G5" s="417"/>
      <c r="H5" s="417"/>
      <c r="I5" s="417"/>
      <c r="J5" s="417"/>
      <c r="K5" s="41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50" t="s">
        <v>20</v>
      </c>
      <c r="C7" s="350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50">
        <v>1</v>
      </c>
      <c r="C8" s="350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50">
        <v>2</v>
      </c>
      <c r="C9" s="35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50">
        <v>3</v>
      </c>
      <c r="C10" s="350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0">
        <v>4</v>
      </c>
      <c r="C11" s="35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50">
        <v>5</v>
      </c>
      <c r="C12" s="350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56" t="s">
        <v>64</v>
      </c>
      <c r="C16" s="356"/>
      <c r="D16" s="356"/>
    </row>
    <row r="17" spans="2:14" ht="24" customHeight="1">
      <c r="B17" s="348"/>
      <c r="C17" s="348"/>
      <c r="D17" s="348"/>
      <c r="E17" s="348"/>
      <c r="F17" s="348"/>
      <c r="G17" s="348"/>
      <c r="H17" s="348"/>
      <c r="I17" s="348"/>
      <c r="J17" s="76"/>
      <c r="K17" s="76"/>
      <c r="L17" s="76"/>
      <c r="M17" s="76"/>
      <c r="N17" s="69"/>
    </row>
    <row r="18" spans="2:14" ht="24" customHeight="1">
      <c r="B18" s="348"/>
      <c r="C18" s="348"/>
      <c r="D18" s="348"/>
      <c r="E18" s="348"/>
      <c r="F18" s="348"/>
      <c r="G18" s="348"/>
      <c r="H18" s="348"/>
      <c r="I18" s="348"/>
      <c r="J18" s="76"/>
      <c r="K18" s="76"/>
      <c r="L18" s="76"/>
      <c r="M18" s="76"/>
      <c r="N18" s="69"/>
    </row>
    <row r="19" spans="2:14" ht="24" customHeight="1">
      <c r="B19" s="348"/>
      <c r="C19" s="348"/>
      <c r="D19" s="348"/>
      <c r="E19" s="348"/>
      <c r="F19" s="348"/>
      <c r="G19" s="348"/>
      <c r="H19" s="348"/>
      <c r="I19" s="348"/>
      <c r="J19" s="76"/>
      <c r="K19" s="76"/>
      <c r="L19" s="76"/>
      <c r="M19" s="76"/>
      <c r="N19" s="69"/>
    </row>
    <row r="20" spans="2:14" ht="24" customHeight="1">
      <c r="B20" s="348"/>
      <c r="C20" s="348"/>
      <c r="D20" s="348"/>
      <c r="E20" s="348"/>
      <c r="F20" s="348"/>
      <c r="G20" s="348"/>
      <c r="H20" s="348"/>
      <c r="I20" s="348"/>
      <c r="J20" s="76"/>
      <c r="K20" s="76"/>
      <c r="L20" s="76"/>
      <c r="M20" s="76"/>
      <c r="N20" s="69"/>
    </row>
    <row r="21" spans="2:14" ht="24" customHeight="1">
      <c r="B21" s="348"/>
      <c r="C21" s="348"/>
      <c r="D21" s="348"/>
      <c r="E21" s="348"/>
      <c r="F21" s="348"/>
      <c r="G21" s="348"/>
      <c r="H21" s="348"/>
      <c r="I21" s="348"/>
      <c r="J21" s="76"/>
      <c r="K21" s="76"/>
      <c r="L21" s="76"/>
      <c r="M21" s="76"/>
      <c r="N21" s="69"/>
    </row>
    <row r="22" spans="2:14" ht="24" customHeight="1">
      <c r="B22" s="348"/>
      <c r="C22" s="348"/>
      <c r="D22" s="348"/>
      <c r="E22" s="348"/>
      <c r="F22" s="348"/>
      <c r="G22" s="348"/>
      <c r="H22" s="348"/>
      <c r="I22" s="348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56" t="s">
        <v>68</v>
      </c>
      <c r="C25" s="356"/>
      <c r="D25" s="35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5"/>
      <c r="C26" s="415"/>
      <c r="D26" s="415"/>
      <c r="E26" s="415"/>
      <c r="F26" s="415"/>
      <c r="G26" s="415"/>
      <c r="H26" s="415"/>
      <c r="I26" s="415"/>
      <c r="J26" s="75"/>
      <c r="K26" s="75"/>
      <c r="L26" s="75"/>
      <c r="M26" s="75"/>
      <c r="N26" s="75"/>
      <c r="O26" s="75"/>
    </row>
    <row r="27" spans="2:15" s="9" customFormat="1" ht="24" customHeight="1">
      <c r="B27" s="415"/>
      <c r="C27" s="415"/>
      <c r="D27" s="415"/>
      <c r="E27" s="415"/>
      <c r="F27" s="415"/>
      <c r="G27" s="415"/>
      <c r="H27" s="415"/>
      <c r="I27" s="415"/>
      <c r="J27" s="75"/>
      <c r="K27" s="75"/>
      <c r="L27" s="75"/>
      <c r="M27" s="75"/>
      <c r="N27" s="75"/>
      <c r="O27" s="75"/>
    </row>
    <row r="28" spans="2:15" s="9" customFormat="1" ht="24" customHeight="1">
      <c r="B28" s="415"/>
      <c r="C28" s="415"/>
      <c r="D28" s="415"/>
      <c r="E28" s="415"/>
      <c r="F28" s="415"/>
      <c r="G28" s="415"/>
      <c r="H28" s="415"/>
      <c r="I28" s="415"/>
      <c r="J28" s="75"/>
      <c r="K28" s="75"/>
      <c r="L28" s="75"/>
      <c r="M28" s="75"/>
      <c r="N28" s="75"/>
      <c r="O28" s="75"/>
    </row>
    <row r="29" spans="2:15" s="9" customFormat="1" ht="24" customHeight="1">
      <c r="B29" s="415"/>
      <c r="C29" s="415"/>
      <c r="D29" s="415"/>
      <c r="E29" s="415"/>
      <c r="F29" s="415"/>
      <c r="G29" s="415"/>
      <c r="H29" s="415"/>
      <c r="I29" s="415"/>
      <c r="J29" s="75"/>
      <c r="K29" s="75"/>
      <c r="L29" s="75"/>
      <c r="M29" s="75"/>
      <c r="N29" s="75"/>
      <c r="O29" s="75"/>
    </row>
    <row r="30" spans="2:15" s="9" customFormat="1" ht="24" customHeight="1">
      <c r="B30" s="415"/>
      <c r="C30" s="415"/>
      <c r="D30" s="415"/>
      <c r="E30" s="415"/>
      <c r="F30" s="415"/>
      <c r="G30" s="415"/>
      <c r="H30" s="415"/>
      <c r="I30" s="415"/>
      <c r="J30" s="75"/>
      <c r="K30" s="75"/>
      <c r="L30" s="75"/>
      <c r="M30" s="75"/>
      <c r="N30" s="75"/>
      <c r="O30" s="75"/>
    </row>
    <row r="31" spans="2:15" s="9" customFormat="1" ht="24" customHeight="1">
      <c r="B31" s="415"/>
      <c r="C31" s="415"/>
      <c r="D31" s="415"/>
      <c r="E31" s="415"/>
      <c r="F31" s="415"/>
      <c r="G31" s="415"/>
      <c r="H31" s="415"/>
      <c r="I31" s="415"/>
      <c r="J31" s="75"/>
      <c r="K31" s="75"/>
      <c r="L31" s="75"/>
      <c r="M31" s="75"/>
      <c r="N31" s="75"/>
      <c r="O31" s="75"/>
    </row>
    <row r="32" spans="2:15" s="9" customFormat="1" ht="24" customHeight="1">
      <c r="B32" s="418" t="s">
        <v>58</v>
      </c>
      <c r="C32" s="418"/>
      <c r="D32" s="418"/>
      <c r="E32" s="418"/>
      <c r="F32" s="418"/>
      <c r="G32" s="418"/>
      <c r="H32" s="418"/>
      <c r="I32" s="41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47" t="s">
        <v>59</v>
      </c>
      <c r="E1" s="347"/>
      <c r="F1" s="347"/>
      <c r="G1" s="3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50" t="s">
        <v>20</v>
      </c>
      <c r="C7" s="350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50">
        <v>1</v>
      </c>
      <c r="C8" s="350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50">
        <v>2</v>
      </c>
      <c r="C9" s="350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50">
        <v>3</v>
      </c>
      <c r="C10" s="350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50">
        <v>4</v>
      </c>
      <c r="C11" s="350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50">
        <v>5</v>
      </c>
      <c r="C12" s="350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348"/>
      <c r="C15" s="348"/>
      <c r="D15" s="348"/>
      <c r="E15" s="348"/>
      <c r="F15" s="348"/>
      <c r="G15" s="348"/>
      <c r="H15" s="348"/>
    </row>
    <row r="16" spans="2:8" ht="21.75">
      <c r="B16" s="348"/>
      <c r="C16" s="348"/>
      <c r="D16" s="348"/>
      <c r="E16" s="348"/>
      <c r="F16" s="348"/>
      <c r="G16" s="348"/>
      <c r="H16" s="348"/>
    </row>
    <row r="17" spans="2:8" ht="21.75">
      <c r="B17" s="348"/>
      <c r="C17" s="348"/>
      <c r="D17" s="348"/>
      <c r="E17" s="348"/>
      <c r="F17" s="348"/>
      <c r="G17" s="348"/>
      <c r="H17" s="348"/>
    </row>
    <row r="18" spans="2:8" ht="21.75">
      <c r="B18" s="348"/>
      <c r="C18" s="348"/>
      <c r="D18" s="348"/>
      <c r="E18" s="348"/>
      <c r="F18" s="348"/>
      <c r="G18" s="348"/>
      <c r="H18" s="348"/>
    </row>
    <row r="19" spans="2:8" ht="21.75">
      <c r="B19" s="348"/>
      <c r="C19" s="348"/>
      <c r="D19" s="348"/>
      <c r="E19" s="348"/>
      <c r="F19" s="348"/>
      <c r="G19" s="348"/>
      <c r="H19" s="348"/>
    </row>
    <row r="20" spans="2:8" ht="21.75">
      <c r="B20" s="348"/>
      <c r="C20" s="348"/>
      <c r="D20" s="348"/>
      <c r="E20" s="348"/>
      <c r="F20" s="348"/>
      <c r="G20" s="348"/>
      <c r="H20" s="348"/>
    </row>
    <row r="21" spans="2:11" ht="21.75">
      <c r="B21" s="349" t="s">
        <v>58</v>
      </c>
      <c r="C21" s="349"/>
      <c r="D21" s="349"/>
      <c r="E21" s="349"/>
      <c r="F21" s="349"/>
      <c r="G21" s="349"/>
      <c r="H21" s="34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348"/>
      <c r="C24" s="348"/>
      <c r="D24" s="348"/>
      <c r="E24" s="348"/>
      <c r="F24" s="348"/>
      <c r="G24" s="348"/>
      <c r="H24" s="348"/>
    </row>
    <row r="25" spans="2:8" ht="21.75">
      <c r="B25" s="348"/>
      <c r="C25" s="348"/>
      <c r="D25" s="348"/>
      <c r="E25" s="348"/>
      <c r="F25" s="348"/>
      <c r="G25" s="348"/>
      <c r="H25" s="348"/>
    </row>
    <row r="26" spans="2:8" ht="21.75">
      <c r="B26" s="348"/>
      <c r="C26" s="348"/>
      <c r="D26" s="348"/>
      <c r="E26" s="348"/>
      <c r="F26" s="348"/>
      <c r="G26" s="348"/>
      <c r="H26" s="348"/>
    </row>
    <row r="27" spans="2:8" ht="21.75">
      <c r="B27" s="348"/>
      <c r="C27" s="348"/>
      <c r="D27" s="348"/>
      <c r="E27" s="348"/>
      <c r="F27" s="348"/>
      <c r="G27" s="348"/>
      <c r="H27" s="348"/>
    </row>
    <row r="28" spans="2:8" ht="21.75">
      <c r="B28" s="348"/>
      <c r="C28" s="348"/>
      <c r="D28" s="348"/>
      <c r="E28" s="348"/>
      <c r="F28" s="348"/>
      <c r="G28" s="348"/>
      <c r="H28" s="348"/>
    </row>
    <row r="29" spans="2:8" ht="21.75">
      <c r="B29" s="348"/>
      <c r="C29" s="348"/>
      <c r="D29" s="348"/>
      <c r="E29" s="348"/>
      <c r="F29" s="348"/>
      <c r="G29" s="348"/>
      <c r="H29" s="348"/>
    </row>
    <row r="30" spans="2:8" ht="21.75">
      <c r="B30" s="348"/>
      <c r="C30" s="348"/>
      <c r="D30" s="348"/>
      <c r="E30" s="348"/>
      <c r="F30" s="348"/>
      <c r="G30" s="348"/>
      <c r="H30" s="348"/>
    </row>
    <row r="31" spans="2:11" ht="21.75">
      <c r="B31" s="349" t="s">
        <v>58</v>
      </c>
      <c r="C31" s="349"/>
      <c r="D31" s="349"/>
      <c r="E31" s="349"/>
      <c r="F31" s="349"/>
      <c r="G31" s="349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59" t="s">
        <v>88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95"/>
    </row>
    <row r="2" spans="1:4" s="83" customFormat="1" ht="22.5" customHeight="1">
      <c r="A2" s="361" t="s">
        <v>1</v>
      </c>
      <c r="B2" s="362"/>
      <c r="C2" s="87" t="s">
        <v>0</v>
      </c>
      <c r="D2" s="88">
        <v>2</v>
      </c>
    </row>
    <row r="3" spans="1:5" s="83" customFormat="1" ht="22.5" customHeight="1">
      <c r="A3" s="361" t="s">
        <v>2</v>
      </c>
      <c r="B3" s="36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1" t="s">
        <v>3</v>
      </c>
      <c r="B4" s="36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1" t="s">
        <v>4</v>
      </c>
      <c r="B5" s="36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3" t="s">
        <v>6</v>
      </c>
      <c r="E7" s="363"/>
      <c r="F7" s="363"/>
      <c r="G7" s="363"/>
      <c r="H7" s="36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53" t="s">
        <v>82</v>
      </c>
      <c r="E11" s="354"/>
      <c r="F11" s="354"/>
      <c r="G11" s="354"/>
      <c r="H11" s="354"/>
      <c r="I11" s="354"/>
      <c r="J11" s="23"/>
      <c r="K11" s="20" t="s">
        <v>8</v>
      </c>
      <c r="N11" s="86"/>
    </row>
    <row r="12" spans="4:11" s="78" customFormat="1" ht="54" customHeight="1">
      <c r="D12" s="353" t="s">
        <v>87</v>
      </c>
      <c r="E12" s="353"/>
      <c r="F12" s="353"/>
      <c r="G12" s="353"/>
      <c r="H12" s="353"/>
      <c r="I12" s="35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57" t="s">
        <v>89</v>
      </c>
      <c r="E14" s="357"/>
      <c r="F14" s="357"/>
      <c r="G14" s="357"/>
      <c r="H14" s="357"/>
      <c r="I14" s="35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56" t="s">
        <v>64</v>
      </c>
      <c r="C16" s="356"/>
      <c r="D16" s="356"/>
    </row>
    <row r="17" spans="2:14" s="41" customFormat="1" ht="24" customHeight="1"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</row>
    <row r="18" spans="2:14" s="41" customFormat="1" ht="24" customHeight="1"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</row>
    <row r="19" spans="2:14" s="41" customFormat="1" ht="24" customHeight="1"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</row>
    <row r="20" spans="2:14" s="41" customFormat="1" ht="24" customHeight="1"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</row>
    <row r="21" spans="2:14" s="41" customFormat="1" ht="24" customHeight="1"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</row>
    <row r="22" spans="2:14" s="41" customFormat="1" ht="24" customHeight="1"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</row>
    <row r="23" spans="2:14" s="41" customFormat="1" ht="24" customHeight="1"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</row>
    <row r="24" spans="2:14" s="41" customFormat="1" ht="24" customHeight="1">
      <c r="B24" s="349" t="s">
        <v>58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51" t="s">
        <v>67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</row>
    <row r="27" spans="2:14" s="8" customFormat="1" ht="24" customHeight="1"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</row>
    <row r="28" spans="2:14" s="8" customFormat="1" ht="24" customHeight="1"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</row>
    <row r="29" spans="2:14" ht="24" customHeight="1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</row>
    <row r="30" spans="2:14" ht="24" customHeight="1"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</row>
    <row r="31" spans="2:14" ht="24" customHeight="1"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2" spans="2:14" ht="24" customHeight="1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</row>
    <row r="33" spans="2:14" ht="24" customHeight="1">
      <c r="B33" s="349" t="s">
        <v>58</v>
      </c>
      <c r="C33" s="349"/>
      <c r="D33" s="349"/>
      <c r="E33" s="349"/>
      <c r="F33" s="349"/>
      <c r="G33" s="349"/>
      <c r="H33" s="349"/>
      <c r="I33" s="349"/>
      <c r="J33" s="349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68" t="s">
        <v>53</v>
      </c>
      <c r="E1" s="368"/>
      <c r="F1" s="368"/>
      <c r="G1" s="36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0" t="s">
        <v>20</v>
      </c>
      <c r="C7" s="35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50">
        <v>1</v>
      </c>
      <c r="C8" s="350"/>
      <c r="D8" s="60" t="s">
        <v>38</v>
      </c>
      <c r="E8" s="55"/>
      <c r="F8" s="369" t="s">
        <v>61</v>
      </c>
      <c r="G8" s="370"/>
      <c r="H8" s="370"/>
      <c r="I8" s="370"/>
      <c r="J8" s="11"/>
      <c r="K8" s="11"/>
      <c r="L8" s="11"/>
      <c r="M8" s="11"/>
      <c r="N8" s="11"/>
      <c r="O8" s="11"/>
    </row>
    <row r="9" spans="2:15" s="10" customFormat="1" ht="236.25" customHeight="1">
      <c r="B9" s="350">
        <v>2</v>
      </c>
      <c r="C9" s="350"/>
      <c r="D9" s="57" t="s">
        <v>78</v>
      </c>
      <c r="E9" s="55"/>
      <c r="F9" s="369" t="s">
        <v>61</v>
      </c>
      <c r="G9" s="370"/>
      <c r="H9" s="370"/>
      <c r="I9" s="370"/>
      <c r="J9" s="11"/>
      <c r="K9" s="11"/>
      <c r="L9" s="11"/>
      <c r="M9" s="11"/>
      <c r="N9" s="11"/>
      <c r="O9" s="11"/>
    </row>
    <row r="10" spans="2:15" s="10" customFormat="1" ht="143.25" customHeight="1">
      <c r="B10" s="350">
        <v>3</v>
      </c>
      <c r="C10" s="350"/>
      <c r="D10" s="57" t="s">
        <v>79</v>
      </c>
      <c r="E10" s="55"/>
      <c r="F10" s="369" t="s">
        <v>62</v>
      </c>
      <c r="G10" s="371"/>
      <c r="H10" s="371"/>
      <c r="I10" s="371"/>
      <c r="J10" s="11"/>
      <c r="K10" s="11"/>
      <c r="L10" s="11"/>
      <c r="M10" s="11"/>
      <c r="N10" s="11"/>
      <c r="O10" s="11"/>
    </row>
    <row r="11" spans="2:15" s="10" customFormat="1" ht="69.75">
      <c r="B11" s="350">
        <v>4</v>
      </c>
      <c r="C11" s="350"/>
      <c r="D11" s="58" t="s">
        <v>80</v>
      </c>
      <c r="E11" s="55"/>
      <c r="F11" s="369" t="s">
        <v>62</v>
      </c>
      <c r="G11" s="371"/>
      <c r="H11" s="371"/>
      <c r="I11" s="371"/>
      <c r="J11" s="11"/>
      <c r="K11" s="11"/>
      <c r="L11" s="11"/>
      <c r="M11" s="11"/>
      <c r="N11" s="11"/>
      <c r="O11" s="11"/>
    </row>
    <row r="12" spans="2:15" s="10" customFormat="1" ht="116.25">
      <c r="B12" s="350">
        <v>5</v>
      </c>
      <c r="C12" s="350"/>
      <c r="D12" s="57" t="s">
        <v>81</v>
      </c>
      <c r="E12" s="55"/>
      <c r="F12" s="369" t="s">
        <v>62</v>
      </c>
      <c r="G12" s="371"/>
      <c r="H12" s="371"/>
      <c r="I12" s="371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65" t="s">
        <v>63</v>
      </c>
      <c r="C14" s="365"/>
      <c r="D14" s="365"/>
      <c r="E14" s="365"/>
      <c r="F14" s="365"/>
      <c r="G14" s="365"/>
      <c r="H14" s="36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67"/>
      <c r="C16" s="367"/>
      <c r="D16" s="367"/>
      <c r="E16" s="367"/>
      <c r="F16" s="367"/>
      <c r="G16" s="367"/>
      <c r="H16" s="367"/>
    </row>
    <row r="17" spans="2:8" ht="24" customHeight="1">
      <c r="B17" s="367"/>
      <c r="C17" s="367"/>
      <c r="D17" s="367"/>
      <c r="E17" s="367"/>
      <c r="F17" s="367"/>
      <c r="G17" s="367"/>
      <c r="H17" s="367"/>
    </row>
    <row r="18" spans="2:8" ht="24" customHeight="1">
      <c r="B18" s="367"/>
      <c r="C18" s="367"/>
      <c r="D18" s="367"/>
      <c r="E18" s="367"/>
      <c r="F18" s="367"/>
      <c r="G18" s="367"/>
      <c r="H18" s="367"/>
    </row>
    <row r="19" spans="2:8" ht="24" customHeight="1">
      <c r="B19" s="367"/>
      <c r="C19" s="367"/>
      <c r="D19" s="367"/>
      <c r="E19" s="367"/>
      <c r="F19" s="367"/>
      <c r="G19" s="367"/>
      <c r="H19" s="367"/>
    </row>
    <row r="20" spans="2:8" ht="24" customHeight="1">
      <c r="B20" s="367"/>
      <c r="C20" s="367"/>
      <c r="D20" s="367"/>
      <c r="E20" s="367"/>
      <c r="F20" s="367"/>
      <c r="G20" s="367"/>
      <c r="H20" s="367"/>
    </row>
    <row r="21" spans="2:8" ht="24" customHeight="1">
      <c r="B21" s="367"/>
      <c r="C21" s="367"/>
      <c r="D21" s="367"/>
      <c r="E21" s="367"/>
      <c r="F21" s="367"/>
      <c r="G21" s="367"/>
      <c r="H21" s="367"/>
    </row>
    <row r="22" spans="2:8" ht="24" customHeight="1">
      <c r="B22" s="367"/>
      <c r="C22" s="367"/>
      <c r="D22" s="367"/>
      <c r="E22" s="367"/>
      <c r="F22" s="367"/>
      <c r="G22" s="367"/>
      <c r="H22" s="367"/>
    </row>
    <row r="23" spans="2:8" ht="24" customHeight="1">
      <c r="B23" s="367"/>
      <c r="C23" s="367"/>
      <c r="D23" s="367"/>
      <c r="E23" s="367"/>
      <c r="F23" s="367"/>
      <c r="G23" s="367"/>
      <c r="H23" s="367"/>
    </row>
    <row r="24" spans="2:8" ht="24" customHeight="1">
      <c r="B24" s="367"/>
      <c r="C24" s="367"/>
      <c r="D24" s="367"/>
      <c r="E24" s="367"/>
      <c r="F24" s="367"/>
      <c r="G24" s="367"/>
      <c r="H24" s="367"/>
    </row>
    <row r="25" spans="2:8" ht="24" customHeight="1">
      <c r="B25" s="367"/>
      <c r="C25" s="367"/>
      <c r="D25" s="367"/>
      <c r="E25" s="367"/>
      <c r="F25" s="367"/>
      <c r="G25" s="367"/>
      <c r="H25" s="367"/>
    </row>
    <row r="26" spans="2:9" ht="24" customHeight="1">
      <c r="B26" s="349" t="s">
        <v>58</v>
      </c>
      <c r="C26" s="349"/>
      <c r="D26" s="349"/>
      <c r="E26" s="349"/>
      <c r="F26" s="349"/>
      <c r="G26" s="349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66"/>
      <c r="C29" s="366"/>
      <c r="D29" s="366"/>
      <c r="E29" s="366"/>
      <c r="F29" s="366"/>
      <c r="G29" s="366"/>
      <c r="H29" s="366"/>
    </row>
    <row r="30" spans="2:8" ht="24" customHeight="1">
      <c r="B30" s="366"/>
      <c r="C30" s="366"/>
      <c r="D30" s="366"/>
      <c r="E30" s="366"/>
      <c r="F30" s="366"/>
      <c r="G30" s="366"/>
      <c r="H30" s="366"/>
    </row>
    <row r="31" spans="2:8" ht="24" customHeight="1">
      <c r="B31" s="366"/>
      <c r="C31" s="366"/>
      <c r="D31" s="366"/>
      <c r="E31" s="366"/>
      <c r="F31" s="366"/>
      <c r="G31" s="366"/>
      <c r="H31" s="366"/>
    </row>
    <row r="32" spans="2:8" ht="24" customHeight="1">
      <c r="B32" s="366"/>
      <c r="C32" s="366"/>
      <c r="D32" s="366"/>
      <c r="E32" s="366"/>
      <c r="F32" s="366"/>
      <c r="G32" s="366"/>
      <c r="H32" s="366"/>
    </row>
    <row r="33" spans="2:8" ht="24" customHeight="1">
      <c r="B33" s="366"/>
      <c r="C33" s="366"/>
      <c r="D33" s="366"/>
      <c r="E33" s="366"/>
      <c r="F33" s="366"/>
      <c r="G33" s="366"/>
      <c r="H33" s="366"/>
    </row>
    <row r="34" spans="2:8" ht="24" customHeight="1">
      <c r="B34" s="366"/>
      <c r="C34" s="366"/>
      <c r="D34" s="366"/>
      <c r="E34" s="366"/>
      <c r="F34" s="366"/>
      <c r="G34" s="366"/>
      <c r="H34" s="366"/>
    </row>
    <row r="35" spans="2:7" ht="21.75">
      <c r="B35" s="349" t="s">
        <v>58</v>
      </c>
      <c r="C35" s="349"/>
      <c r="D35" s="349"/>
      <c r="E35" s="349"/>
      <c r="F35" s="349"/>
      <c r="G35" s="349"/>
    </row>
    <row r="37" spans="2:15" s="10" customFormat="1" ht="24" customHeight="1">
      <c r="B37" s="365" t="s">
        <v>65</v>
      </c>
      <c r="C37" s="365"/>
      <c r="D37" s="365"/>
      <c r="E37" s="365"/>
      <c r="F37" s="365"/>
      <c r="G37" s="365"/>
      <c r="H37" s="36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55"/>
      <c r="C39" s="355"/>
      <c r="D39" s="355"/>
      <c r="E39" s="355"/>
      <c r="F39" s="355"/>
      <c r="G39" s="355"/>
      <c r="H39" s="355"/>
    </row>
    <row r="40" spans="2:8" ht="24" customHeight="1">
      <c r="B40" s="355"/>
      <c r="C40" s="355"/>
      <c r="D40" s="355"/>
      <c r="E40" s="355"/>
      <c r="F40" s="355"/>
      <c r="G40" s="355"/>
      <c r="H40" s="355"/>
    </row>
    <row r="41" spans="2:8" ht="24" customHeight="1">
      <c r="B41" s="355"/>
      <c r="C41" s="355"/>
      <c r="D41" s="355"/>
      <c r="E41" s="355"/>
      <c r="F41" s="355"/>
      <c r="G41" s="355"/>
      <c r="H41" s="355"/>
    </row>
    <row r="42" spans="2:8" ht="24" customHeight="1">
      <c r="B42" s="355"/>
      <c r="C42" s="355"/>
      <c r="D42" s="355"/>
      <c r="E42" s="355"/>
      <c r="F42" s="355"/>
      <c r="G42" s="355"/>
      <c r="H42" s="355"/>
    </row>
    <row r="43" spans="2:8" ht="24" customHeight="1">
      <c r="B43" s="355"/>
      <c r="C43" s="355"/>
      <c r="D43" s="355"/>
      <c r="E43" s="355"/>
      <c r="F43" s="355"/>
      <c r="G43" s="355"/>
      <c r="H43" s="355"/>
    </row>
    <row r="44" spans="2:8" ht="24" customHeight="1">
      <c r="B44" s="355"/>
      <c r="C44" s="355"/>
      <c r="D44" s="355"/>
      <c r="E44" s="355"/>
      <c r="F44" s="355"/>
      <c r="G44" s="355"/>
      <c r="H44" s="355"/>
    </row>
    <row r="45" spans="2:8" ht="24" customHeight="1">
      <c r="B45" s="355"/>
      <c r="C45" s="355"/>
      <c r="D45" s="355"/>
      <c r="E45" s="355"/>
      <c r="F45" s="355"/>
      <c r="G45" s="355"/>
      <c r="H45" s="355"/>
    </row>
    <row r="46" spans="2:8" ht="24" customHeight="1">
      <c r="B46" s="355"/>
      <c r="C46" s="355"/>
      <c r="D46" s="355"/>
      <c r="E46" s="355"/>
      <c r="F46" s="355"/>
      <c r="G46" s="355"/>
      <c r="H46" s="355"/>
    </row>
    <row r="47" spans="2:8" ht="24" customHeight="1">
      <c r="B47" s="355"/>
      <c r="C47" s="355"/>
      <c r="D47" s="355"/>
      <c r="E47" s="355"/>
      <c r="F47" s="355"/>
      <c r="G47" s="355"/>
      <c r="H47" s="355"/>
    </row>
    <row r="48" spans="2:8" ht="24" customHeight="1">
      <c r="B48" s="355"/>
      <c r="C48" s="355"/>
      <c r="D48" s="355"/>
      <c r="E48" s="355"/>
      <c r="F48" s="355"/>
      <c r="G48" s="355"/>
      <c r="H48" s="355"/>
    </row>
    <row r="49" spans="2:8" ht="24" customHeight="1">
      <c r="B49" s="355"/>
      <c r="C49" s="355"/>
      <c r="D49" s="355"/>
      <c r="E49" s="355"/>
      <c r="F49" s="355"/>
      <c r="G49" s="355"/>
      <c r="H49" s="355"/>
    </row>
    <row r="50" spans="2:8" ht="24" customHeight="1">
      <c r="B50" s="355"/>
      <c r="C50" s="355"/>
      <c r="D50" s="355"/>
      <c r="E50" s="355"/>
      <c r="F50" s="355"/>
      <c r="G50" s="355"/>
      <c r="H50" s="355"/>
    </row>
    <row r="51" spans="2:8" ht="24" customHeight="1">
      <c r="B51" s="355"/>
      <c r="C51" s="355"/>
      <c r="D51" s="355"/>
      <c r="E51" s="355"/>
      <c r="F51" s="355"/>
      <c r="G51" s="355"/>
      <c r="H51" s="355"/>
    </row>
    <row r="52" spans="2:13" ht="24" customHeight="1">
      <c r="B52" s="349" t="s">
        <v>58</v>
      </c>
      <c r="C52" s="349"/>
      <c r="D52" s="349"/>
      <c r="E52" s="349"/>
      <c r="F52" s="349"/>
      <c r="G52" s="349"/>
      <c r="H52" s="34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55"/>
      <c r="C55" s="355"/>
      <c r="D55" s="355"/>
      <c r="E55" s="355"/>
      <c r="F55" s="355"/>
      <c r="G55" s="355"/>
      <c r="H55" s="355"/>
    </row>
    <row r="56" spans="2:8" ht="24" customHeight="1">
      <c r="B56" s="355"/>
      <c r="C56" s="355"/>
      <c r="D56" s="355"/>
      <c r="E56" s="355"/>
      <c r="F56" s="355"/>
      <c r="G56" s="355"/>
      <c r="H56" s="355"/>
    </row>
    <row r="57" spans="2:8" ht="24" customHeight="1">
      <c r="B57" s="355"/>
      <c r="C57" s="355"/>
      <c r="D57" s="355"/>
      <c r="E57" s="355"/>
      <c r="F57" s="355"/>
      <c r="G57" s="355"/>
      <c r="H57" s="355"/>
    </row>
    <row r="58" spans="2:8" ht="24" customHeight="1">
      <c r="B58" s="355"/>
      <c r="C58" s="355"/>
      <c r="D58" s="355"/>
      <c r="E58" s="355"/>
      <c r="F58" s="355"/>
      <c r="G58" s="355"/>
      <c r="H58" s="355"/>
    </row>
    <row r="59" spans="2:8" ht="24" customHeight="1">
      <c r="B59" s="355"/>
      <c r="C59" s="355"/>
      <c r="D59" s="355"/>
      <c r="E59" s="355"/>
      <c r="F59" s="355"/>
      <c r="G59" s="355"/>
      <c r="H59" s="355"/>
    </row>
    <row r="60" spans="2:8" ht="24" customHeight="1">
      <c r="B60" s="355"/>
      <c r="C60" s="355"/>
      <c r="D60" s="355"/>
      <c r="E60" s="355"/>
      <c r="F60" s="355"/>
      <c r="G60" s="355"/>
      <c r="H60" s="355"/>
    </row>
    <row r="61" spans="2:7" ht="21.75">
      <c r="B61" s="349" t="s">
        <v>58</v>
      </c>
      <c r="C61" s="349"/>
      <c r="D61" s="349"/>
      <c r="E61" s="349"/>
      <c r="F61" s="349"/>
      <c r="G61" s="34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364" t="s">
        <v>50</v>
      </c>
      <c r="E63" s="364"/>
      <c r="F63" s="364"/>
      <c r="G63" s="364"/>
      <c r="H63" s="364"/>
      <c r="I63" s="36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H55" sqref="H55:H56"/>
    </sheetView>
  </sheetViews>
  <sheetFormatPr defaultColWidth="7.00390625" defaultRowHeight="15"/>
  <cols>
    <col min="1" max="1" width="10.421875" style="121" customWidth="1"/>
    <col min="2" max="2" width="8.57421875" style="121" customWidth="1"/>
    <col min="3" max="3" width="2.421875" style="121" customWidth="1"/>
    <col min="4" max="5" width="11.57421875" style="121" customWidth="1"/>
    <col min="6" max="6" width="8.28125" style="121" customWidth="1"/>
    <col min="7" max="7" width="10.28125" style="121" customWidth="1"/>
    <col min="8" max="8" width="13.421875" style="121" customWidth="1"/>
    <col min="9" max="9" width="12.00390625" style="121" customWidth="1"/>
    <col min="10" max="12" width="11.57421875" style="121" customWidth="1"/>
    <col min="13" max="13" width="12.421875" style="121" customWidth="1"/>
    <col min="14" max="14" width="12.28125" style="121" customWidth="1"/>
    <col min="15" max="15" width="12.00390625" style="121" customWidth="1"/>
    <col min="16" max="16" width="11.00390625" style="121" customWidth="1"/>
    <col min="17" max="17" width="9.421875" style="121" customWidth="1"/>
    <col min="18" max="18" width="11.140625" style="121" customWidth="1"/>
    <col min="19" max="16384" width="7.00390625" style="121" customWidth="1"/>
  </cols>
  <sheetData>
    <row r="1" ht="20.25">
      <c r="K1" s="121" t="str">
        <f>summary2022Y!A6</f>
        <v>สำนักงานต่างประเทศ</v>
      </c>
    </row>
    <row r="2" spans="1:15" s="118" customFormat="1" ht="30" customHeight="1">
      <c r="A2" s="160" t="s">
        <v>95</v>
      </c>
      <c r="B2" s="222">
        <v>3.9</v>
      </c>
      <c r="C2" s="161" t="s">
        <v>0</v>
      </c>
      <c r="D2" s="389" t="s">
        <v>147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223" t="s">
        <v>113</v>
      </c>
    </row>
    <row r="3" spans="1:4" s="118" customFormat="1" ht="24.75" customHeight="1">
      <c r="A3" s="391" t="s">
        <v>1</v>
      </c>
      <c r="B3" s="392"/>
      <c r="C3" s="161" t="s">
        <v>0</v>
      </c>
      <c r="D3" s="162">
        <v>4</v>
      </c>
    </row>
    <row r="4" spans="1:5" s="118" customFormat="1" ht="24.75" customHeight="1">
      <c r="A4" s="391" t="s">
        <v>2</v>
      </c>
      <c r="B4" s="392"/>
      <c r="C4" s="163" t="s">
        <v>0</v>
      </c>
      <c r="D4" s="164" t="e">
        <f>IF(E6=1,"N/A",O15)</f>
        <v>#DIV/0!</v>
      </c>
      <c r="E4" s="165"/>
    </row>
    <row r="5" spans="1:5" s="118" customFormat="1" ht="24.75" customHeight="1">
      <c r="A5" s="391" t="s">
        <v>3</v>
      </c>
      <c r="B5" s="392"/>
      <c r="C5" s="163" t="s">
        <v>0</v>
      </c>
      <c r="D5" s="166" t="e">
        <f>IF(D6="N/A","N/A",IF(D6&gt;=4.5,"ดีมาก",IF(D6&gt;=3.5,"ดี",IF(D6&gt;=2.5,"ปานกลาง",IF(D6&gt;=1.5,"ต่ำ","ต่ำมาก")))))</f>
        <v>#DIV/0!</v>
      </c>
      <c r="E5" s="165"/>
    </row>
    <row r="6" spans="1:6" s="118" customFormat="1" ht="24.75" customHeight="1">
      <c r="A6" s="391" t="s">
        <v>4</v>
      </c>
      <c r="B6" s="392"/>
      <c r="C6" s="163" t="s">
        <v>0</v>
      </c>
      <c r="D6" s="167" t="e">
        <f>IF(E6=1,1,IF(COUNTBLANK(O10:O11)=6,0,O15))</f>
        <v>#DIV/0!</v>
      </c>
      <c r="E6" s="224"/>
      <c r="F6" s="119" t="s">
        <v>5</v>
      </c>
    </row>
    <row r="7" spans="1:6" s="118" customFormat="1" ht="22.5" customHeight="1">
      <c r="A7" s="225"/>
      <c r="B7" s="225"/>
      <c r="C7" s="226"/>
      <c r="D7" s="227"/>
      <c r="E7" s="228"/>
      <c r="F7" s="119"/>
    </row>
    <row r="8" spans="6:12" s="118" customFormat="1" ht="26.25" customHeight="1">
      <c r="F8" s="171"/>
      <c r="G8" s="229"/>
      <c r="H8" s="386" t="s">
        <v>6</v>
      </c>
      <c r="I8" s="386"/>
      <c r="J8" s="386"/>
      <c r="K8" s="386"/>
      <c r="L8" s="386"/>
    </row>
    <row r="9" spans="2:15" s="118" customFormat="1" ht="26.25" customHeight="1">
      <c r="B9" s="230" t="s">
        <v>18</v>
      </c>
      <c r="C9" s="386" t="s">
        <v>114</v>
      </c>
      <c r="D9" s="386"/>
      <c r="E9" s="386"/>
      <c r="F9" s="386"/>
      <c r="G9" s="231" t="s">
        <v>115</v>
      </c>
      <c r="H9" s="230" t="s">
        <v>13</v>
      </c>
      <c r="I9" s="230" t="s">
        <v>14</v>
      </c>
      <c r="J9" s="230" t="s">
        <v>15</v>
      </c>
      <c r="K9" s="230" t="s">
        <v>16</v>
      </c>
      <c r="L9" s="230" t="s">
        <v>17</v>
      </c>
      <c r="M9" s="232" t="s">
        <v>116</v>
      </c>
      <c r="N9" s="387" t="s">
        <v>117</v>
      </c>
      <c r="O9" s="388"/>
    </row>
    <row r="10" spans="2:17" s="118" customFormat="1" ht="26.25" customHeight="1">
      <c r="B10" s="233">
        <v>1</v>
      </c>
      <c r="C10" s="383" t="s">
        <v>118</v>
      </c>
      <c r="D10" s="384"/>
      <c r="E10" s="384"/>
      <c r="F10" s="385"/>
      <c r="G10" s="234">
        <v>30</v>
      </c>
      <c r="H10" s="235">
        <v>40</v>
      </c>
      <c r="I10" s="235">
        <v>50</v>
      </c>
      <c r="J10" s="234">
        <v>60</v>
      </c>
      <c r="K10" s="234">
        <v>70</v>
      </c>
      <c r="L10" s="234">
        <v>80</v>
      </c>
      <c r="M10" s="236" t="e">
        <f>H21</f>
        <v>#DIV/0!</v>
      </c>
      <c r="N10" s="237" t="e">
        <f>6-IF(K10&gt;=L10,IF(H21&lt;=L10,1,IF(H21&lt;=K10,1+(H21-L10)/(K10-L10),IF(H21&lt;=J10,2+(H21-K10)/(J10-K10),IF(H21&lt;=I10,3+(H21-J10)/(I10-J10),IF(H21&lt;=H10,4+(H21-I10)/(H10-I10),5))))),IF(H21&gt;=L10,1,IF(H21&gt;=K10,1+(L10-H21)/(L10-K10),IF(H21&gt;=J10,2+(K10-H21)/(K10-J10),IF(H21&gt;=I10,3+(J10-H21)/(J10-I10),IF(H21&gt;=H10,4+(I10-H21)/(I10-H10),5))))))</f>
        <v>#DIV/0!</v>
      </c>
      <c r="O10" s="238" t="e">
        <f>+N10*G10/100</f>
        <v>#DIV/0!</v>
      </c>
      <c r="P10" s="239"/>
      <c r="Q10" s="239"/>
    </row>
    <row r="11" spans="2:16" s="118" customFormat="1" ht="26.25" customHeight="1">
      <c r="B11" s="233">
        <v>2</v>
      </c>
      <c r="C11" s="383" t="s">
        <v>119</v>
      </c>
      <c r="D11" s="384"/>
      <c r="E11" s="384"/>
      <c r="F11" s="385"/>
      <c r="G11" s="234">
        <v>15</v>
      </c>
      <c r="H11" s="235">
        <v>45</v>
      </c>
      <c r="I11" s="235">
        <v>55</v>
      </c>
      <c r="J11" s="234">
        <v>65</v>
      </c>
      <c r="K11" s="234">
        <v>75</v>
      </c>
      <c r="L11" s="234">
        <v>85</v>
      </c>
      <c r="M11" s="236" t="e">
        <f>H30</f>
        <v>#DIV/0!</v>
      </c>
      <c r="N11" s="237" t="e">
        <f>6-IF(K11&gt;=L11,IF(H30&lt;=L11,1,IF(H30&lt;=K11,1+(H30-L11)/(K11-L11),IF(H30&lt;=J11,2+(H30-K11)/(J11-K11),IF(H30&lt;=I11,3+(H30-J11)/(I11-J11),IF(H30&lt;=H11,4+(H30-I11)/(H11-I11),5))))),IF(H30&gt;=L11,1,IF(H30&gt;=K11,1+(L11-H30)/(L11-K11),IF(H30&gt;=J11,2+(K11-H30)/(K11-J11),IF(H30&gt;=I11,3+(J11-H30)/(J11-I11),IF(H30&gt;=H11,4+(I11-H30)/(I11-H11),5))))))</f>
        <v>#DIV/0!</v>
      </c>
      <c r="O11" s="238" t="e">
        <f>+N11*G11/100</f>
        <v>#DIV/0!</v>
      </c>
      <c r="P11" s="239"/>
    </row>
    <row r="12" spans="2:16" s="118" customFormat="1" ht="26.25" customHeight="1">
      <c r="B12" s="233">
        <v>3</v>
      </c>
      <c r="C12" s="383" t="s">
        <v>120</v>
      </c>
      <c r="D12" s="384"/>
      <c r="E12" s="384"/>
      <c r="F12" s="385"/>
      <c r="G12" s="234">
        <v>25</v>
      </c>
      <c r="H12" s="235">
        <v>40</v>
      </c>
      <c r="I12" s="235">
        <v>50</v>
      </c>
      <c r="J12" s="234">
        <v>60</v>
      </c>
      <c r="K12" s="234">
        <v>70</v>
      </c>
      <c r="L12" s="234">
        <v>80</v>
      </c>
      <c r="M12" s="236" t="e">
        <f>H39</f>
        <v>#DIV/0!</v>
      </c>
      <c r="N12" s="237" t="e">
        <f>6-IF(K12&gt;=L12,IF(H39&lt;=L12,1,IF(H39&lt;=K12,1+(H39-L12)/(K12-L12),IF(H39&lt;=J12,2+(H39-K12)/(J12-K12),IF(H39&lt;=I12,3+(H39-J12)/(I12-J12),IF(H39&lt;=H12,4+(H39-I12)/(H12-I12),5))))),IF(H39&gt;=L12,1,IF(H39&gt;=K12,1+(L12-H39)/(L12-K12),IF(H39&gt;=J12,2+(K12-H39)/(K12-J12),IF(H39&gt;=I12,3+(J12-H39)/(J12-I12),IF(H39&gt;=H12,4+(I12-H39)/(I12-H12),5))))))</f>
        <v>#DIV/0!</v>
      </c>
      <c r="O12" s="238" t="e">
        <f>+N12*G12/100</f>
        <v>#DIV/0!</v>
      </c>
      <c r="P12" s="239"/>
    </row>
    <row r="13" spans="2:16" s="118" customFormat="1" ht="26.25" customHeight="1">
      <c r="B13" s="233">
        <v>4</v>
      </c>
      <c r="C13" s="383" t="s">
        <v>121</v>
      </c>
      <c r="D13" s="384"/>
      <c r="E13" s="384"/>
      <c r="F13" s="385"/>
      <c r="G13" s="234">
        <v>20</v>
      </c>
      <c r="H13" s="235">
        <v>40</v>
      </c>
      <c r="I13" s="235">
        <v>50</v>
      </c>
      <c r="J13" s="234">
        <v>60</v>
      </c>
      <c r="K13" s="234">
        <v>70</v>
      </c>
      <c r="L13" s="234">
        <v>80</v>
      </c>
      <c r="M13" s="236" t="e">
        <f>H48</f>
        <v>#DIV/0!</v>
      </c>
      <c r="N13" s="237" t="e">
        <f>6-IF(K13&gt;=L13,IF(H48&lt;=L13,1,IF(H48&lt;=K13,1+(H48-L13)/(K13-L13),IF(H48&lt;=J13,2+(H48-K13)/(J13-K13),IF(H48&lt;=I13,3+(H48-J13)/(I13-J13),IF(H48&lt;=H13,4+(H48-I13)/(H13-I13),5))))),IF(H48&gt;=L13,1,IF(H48&gt;=K13,1+(L13-H48)/(L13-K13),IF(H48&gt;=J13,2+(K13-H48)/(K13-J13),IF(H48&gt;=I13,3+(J13-H48)/(J13-I13),IF(H48&gt;=H13,4+(I13-H48)/(I13-H13),5))))))</f>
        <v>#DIV/0!</v>
      </c>
      <c r="O13" s="238" t="e">
        <f>+N13*G13/100</f>
        <v>#DIV/0!</v>
      </c>
      <c r="P13" s="239"/>
    </row>
    <row r="14" spans="2:16" s="118" customFormat="1" ht="26.25" customHeight="1">
      <c r="B14" s="233">
        <v>5</v>
      </c>
      <c r="C14" s="383" t="s">
        <v>122</v>
      </c>
      <c r="D14" s="384"/>
      <c r="E14" s="384"/>
      <c r="F14" s="385"/>
      <c r="G14" s="234">
        <v>10</v>
      </c>
      <c r="H14" s="235">
        <v>45</v>
      </c>
      <c r="I14" s="235">
        <v>55</v>
      </c>
      <c r="J14" s="234">
        <v>65</v>
      </c>
      <c r="K14" s="234">
        <v>75</v>
      </c>
      <c r="L14" s="234">
        <v>85</v>
      </c>
      <c r="M14" s="236" t="e">
        <f>H57</f>
        <v>#DIV/0!</v>
      </c>
      <c r="N14" s="237" t="e">
        <f>6-IF(K14&gt;=L14,IF(H57&lt;=L14,1,IF(H57&lt;=K14,1+(H57-L14)/(K14-L14),IF(H57&lt;=J14,2+(H57-K14)/(J14-K14),IF(H57&lt;=I14,3+(H57-J14)/(I14-J14),IF(H57&lt;=H14,4+(H57-I14)/(H14-I14),5))))),IF(H57&gt;=L14,1,IF(H57&gt;=K14,1+(L14-H57)/(L14-K14),IF(H57&gt;=J14,2+(K14-H57)/(K14-J14),IF(H57&gt;=I14,3+(J14-H57)/(J14-I14),IF(H57&gt;=H14,4+(I14-H57)/(I14-H14),5))))))</f>
        <v>#DIV/0!</v>
      </c>
      <c r="O14" s="238" t="e">
        <f>+N14*G14/100</f>
        <v>#DIV/0!</v>
      </c>
      <c r="P14" s="239"/>
    </row>
    <row r="15" spans="6:15" s="118" customFormat="1" ht="26.25" customHeight="1">
      <c r="F15" s="171"/>
      <c r="G15" s="240">
        <v>100</v>
      </c>
      <c r="H15" s="241"/>
      <c r="I15" s="241"/>
      <c r="J15" s="242"/>
      <c r="K15" s="243"/>
      <c r="L15" s="243"/>
      <c r="M15" s="244"/>
      <c r="N15" s="245"/>
      <c r="O15" s="246" t="e">
        <f>SUM(O10:O14)</f>
        <v>#DIV/0!</v>
      </c>
    </row>
    <row r="16" spans="6:7" s="247" customFormat="1" ht="24" customHeight="1">
      <c r="F16" s="248"/>
      <c r="G16" s="249"/>
    </row>
    <row r="17" spans="1:11" s="118" customFormat="1" ht="24.75" customHeight="1">
      <c r="A17" s="381" t="s">
        <v>123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</row>
    <row r="18" spans="1:7" s="247" customFormat="1" ht="24" customHeight="1">
      <c r="A18" s="250"/>
      <c r="B18" s="250"/>
      <c r="C18" s="250"/>
      <c r="D18" s="250"/>
      <c r="E18" s="250"/>
      <c r="F18" s="250"/>
      <c r="G18" s="249"/>
    </row>
    <row r="19" spans="1:9" s="118" customFormat="1" ht="45" customHeight="1">
      <c r="A19" s="251"/>
      <c r="B19" s="251"/>
      <c r="C19" s="375" t="s">
        <v>152</v>
      </c>
      <c r="D19" s="375"/>
      <c r="E19" s="375"/>
      <c r="F19" s="375"/>
      <c r="G19" s="376"/>
      <c r="H19" s="252"/>
      <c r="I19" s="119" t="s">
        <v>8</v>
      </c>
    </row>
    <row r="20" spans="1:9" s="118" customFormat="1" ht="45" customHeight="1">
      <c r="A20" s="251"/>
      <c r="B20" s="251"/>
      <c r="C20" s="375" t="s">
        <v>124</v>
      </c>
      <c r="D20" s="375"/>
      <c r="E20" s="375"/>
      <c r="F20" s="375"/>
      <c r="G20" s="376"/>
      <c r="H20" s="252"/>
      <c r="I20" s="119" t="s">
        <v>8</v>
      </c>
    </row>
    <row r="21" spans="1:8" s="118" customFormat="1" ht="45" customHeight="1">
      <c r="A21" s="251"/>
      <c r="B21" s="251"/>
      <c r="C21" s="375" t="s">
        <v>125</v>
      </c>
      <c r="D21" s="375"/>
      <c r="E21" s="375"/>
      <c r="F21" s="375"/>
      <c r="G21" s="376"/>
      <c r="H21" s="253" t="e">
        <f>H20*100/H19</f>
        <v>#DIV/0!</v>
      </c>
    </row>
    <row r="22" spans="1:10" s="118" customFormat="1" ht="45" customHeight="1">
      <c r="A22" s="251"/>
      <c r="B22" s="251"/>
      <c r="C22" s="377" t="s">
        <v>126</v>
      </c>
      <c r="D22" s="377"/>
      <c r="E22" s="377"/>
      <c r="F22" s="377"/>
      <c r="G22" s="378"/>
      <c r="H22" s="254"/>
      <c r="I22" s="255" t="e">
        <f>SUM(H22+H20)*100/H19</f>
        <v>#DIV/0!</v>
      </c>
      <c r="J22" s="118" t="s">
        <v>127</v>
      </c>
    </row>
    <row r="23" spans="1:9" s="118" customFormat="1" ht="45" customHeight="1">
      <c r="A23" s="251"/>
      <c r="B23" s="251"/>
      <c r="C23" s="379" t="s">
        <v>128</v>
      </c>
      <c r="D23" s="379"/>
      <c r="E23" s="379"/>
      <c r="F23" s="379"/>
      <c r="G23" s="380"/>
      <c r="H23" s="240">
        <f>H19-(H20+H22)</f>
        <v>0</v>
      </c>
      <c r="I23" s="119"/>
    </row>
    <row r="24" spans="1:8" s="118" customFormat="1" ht="45" customHeight="1">
      <c r="A24" s="251"/>
      <c r="B24" s="251"/>
      <c r="C24" s="379" t="s">
        <v>129</v>
      </c>
      <c r="D24" s="379"/>
      <c r="E24" s="379"/>
      <c r="F24" s="379"/>
      <c r="G24" s="380"/>
      <c r="H24" s="256" t="e">
        <f>H23*100/H19</f>
        <v>#DIV/0!</v>
      </c>
    </row>
    <row r="25" spans="1:7" s="247" customFormat="1" ht="24" customHeight="1">
      <c r="A25" s="250"/>
      <c r="B25" s="250"/>
      <c r="C25" s="250"/>
      <c r="D25" s="250"/>
      <c r="E25" s="250"/>
      <c r="F25" s="250"/>
      <c r="G25" s="249"/>
    </row>
    <row r="26" spans="1:14" s="169" customFormat="1" ht="24.75" customHeight="1">
      <c r="A26" s="381" t="s">
        <v>130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N26" s="257"/>
    </row>
    <row r="27" spans="4:14" s="168" customFormat="1" ht="24" customHeight="1">
      <c r="D27" s="258"/>
      <c r="E27" s="258"/>
      <c r="F27" s="258"/>
      <c r="G27" s="258"/>
      <c r="H27" s="258"/>
      <c r="I27" s="259"/>
      <c r="J27" s="260"/>
      <c r="K27" s="119"/>
      <c r="N27" s="261"/>
    </row>
    <row r="28" spans="3:14" s="169" customFormat="1" ht="45" customHeight="1">
      <c r="C28" s="375" t="s">
        <v>152</v>
      </c>
      <c r="D28" s="375"/>
      <c r="E28" s="375"/>
      <c r="F28" s="375"/>
      <c r="G28" s="376"/>
      <c r="H28" s="252"/>
      <c r="I28" s="119" t="s">
        <v>8</v>
      </c>
      <c r="J28" s="260"/>
      <c r="K28" s="119"/>
      <c r="N28" s="257"/>
    </row>
    <row r="29" spans="1:9" s="118" customFormat="1" ht="45" customHeight="1">
      <c r="A29" s="251"/>
      <c r="B29" s="251"/>
      <c r="C29" s="375" t="s">
        <v>131</v>
      </c>
      <c r="D29" s="375"/>
      <c r="E29" s="375"/>
      <c r="F29" s="375"/>
      <c r="G29" s="376"/>
      <c r="H29" s="252"/>
      <c r="I29" s="119" t="s">
        <v>8</v>
      </c>
    </row>
    <row r="30" spans="3:14" s="169" customFormat="1" ht="45" customHeight="1">
      <c r="C30" s="375" t="s">
        <v>125</v>
      </c>
      <c r="D30" s="375"/>
      <c r="E30" s="375"/>
      <c r="F30" s="375"/>
      <c r="G30" s="376"/>
      <c r="H30" s="253" t="e">
        <f>H29*100/H28</f>
        <v>#DIV/0!</v>
      </c>
      <c r="I30" s="262"/>
      <c r="J30" s="260"/>
      <c r="K30" s="119"/>
      <c r="N30" s="257"/>
    </row>
    <row r="31" spans="1:10" s="118" customFormat="1" ht="45" customHeight="1">
      <c r="A31" s="251"/>
      <c r="B31" s="251"/>
      <c r="C31" s="377" t="s">
        <v>132</v>
      </c>
      <c r="D31" s="377"/>
      <c r="E31" s="377"/>
      <c r="F31" s="377"/>
      <c r="G31" s="378"/>
      <c r="H31" s="254"/>
      <c r="I31" s="255" t="e">
        <f>SUM(H31+H29)*100/H28</f>
        <v>#DIV/0!</v>
      </c>
      <c r="J31" s="118" t="s">
        <v>127</v>
      </c>
    </row>
    <row r="32" spans="1:9" s="118" customFormat="1" ht="45" customHeight="1">
      <c r="A32" s="251"/>
      <c r="B32" s="251"/>
      <c r="C32" s="379" t="s">
        <v>128</v>
      </c>
      <c r="D32" s="379"/>
      <c r="E32" s="379"/>
      <c r="F32" s="379"/>
      <c r="G32" s="380"/>
      <c r="H32" s="240">
        <f>H28-(H29+H31)</f>
        <v>0</v>
      </c>
      <c r="I32" s="119"/>
    </row>
    <row r="33" spans="3:14" s="169" customFormat="1" ht="45" customHeight="1">
      <c r="C33" s="379" t="s">
        <v>129</v>
      </c>
      <c r="D33" s="379"/>
      <c r="E33" s="379"/>
      <c r="F33" s="379"/>
      <c r="G33" s="380"/>
      <c r="H33" s="256" t="e">
        <f>H32*100/H28</f>
        <v>#DIV/0!</v>
      </c>
      <c r="I33" s="119"/>
      <c r="J33" s="260"/>
      <c r="K33" s="119"/>
      <c r="N33" s="257"/>
    </row>
    <row r="34" spans="4:14" s="168" customFormat="1" ht="24" customHeight="1">
      <c r="D34" s="258"/>
      <c r="E34" s="258"/>
      <c r="F34" s="258"/>
      <c r="G34" s="258"/>
      <c r="H34" s="258"/>
      <c r="I34" s="259"/>
      <c r="J34" s="260"/>
      <c r="K34" s="119"/>
      <c r="N34" s="261"/>
    </row>
    <row r="35" spans="1:14" s="169" customFormat="1" ht="25.5" customHeight="1">
      <c r="A35" s="381" t="s">
        <v>133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N35" s="257"/>
    </row>
    <row r="36" spans="4:14" s="168" customFormat="1" ht="24" customHeight="1">
      <c r="D36" s="258"/>
      <c r="E36" s="258"/>
      <c r="F36" s="258"/>
      <c r="G36" s="258"/>
      <c r="H36" s="258"/>
      <c r="I36" s="259"/>
      <c r="J36" s="260"/>
      <c r="K36" s="119"/>
      <c r="N36" s="261"/>
    </row>
    <row r="37" spans="3:14" s="169" customFormat="1" ht="45" customHeight="1">
      <c r="C37" s="377" t="s">
        <v>152</v>
      </c>
      <c r="D37" s="377"/>
      <c r="E37" s="377"/>
      <c r="F37" s="377"/>
      <c r="G37" s="378"/>
      <c r="H37" s="252"/>
      <c r="I37" s="119" t="s">
        <v>8</v>
      </c>
      <c r="J37" s="260"/>
      <c r="K37" s="119"/>
      <c r="N37" s="257"/>
    </row>
    <row r="38" spans="1:9" s="118" customFormat="1" ht="45" customHeight="1">
      <c r="A38" s="251"/>
      <c r="B38" s="251"/>
      <c r="C38" s="377" t="s">
        <v>131</v>
      </c>
      <c r="D38" s="377"/>
      <c r="E38" s="377"/>
      <c r="F38" s="377"/>
      <c r="G38" s="378"/>
      <c r="H38" s="252"/>
      <c r="I38" s="119" t="s">
        <v>8</v>
      </c>
    </row>
    <row r="39" spans="3:14" s="169" customFormat="1" ht="45" customHeight="1">
      <c r="C39" s="377" t="s">
        <v>125</v>
      </c>
      <c r="D39" s="377"/>
      <c r="E39" s="377"/>
      <c r="F39" s="377"/>
      <c r="G39" s="378"/>
      <c r="H39" s="253" t="e">
        <f>H38*100/H37</f>
        <v>#DIV/0!</v>
      </c>
      <c r="I39" s="262"/>
      <c r="J39" s="260"/>
      <c r="K39" s="119"/>
      <c r="N39" s="257"/>
    </row>
    <row r="40" spans="1:10" s="118" customFormat="1" ht="45" customHeight="1">
      <c r="A40" s="251"/>
      <c r="B40" s="251"/>
      <c r="C40" s="377" t="s">
        <v>132</v>
      </c>
      <c r="D40" s="377"/>
      <c r="E40" s="377"/>
      <c r="F40" s="377"/>
      <c r="G40" s="378"/>
      <c r="H40" s="254"/>
      <c r="I40" s="255" t="e">
        <f>SUM(H40+H38)*100/H37</f>
        <v>#DIV/0!</v>
      </c>
      <c r="J40" s="118" t="s">
        <v>127</v>
      </c>
    </row>
    <row r="41" spans="1:9" s="118" customFormat="1" ht="45" customHeight="1">
      <c r="A41" s="251"/>
      <c r="B41" s="251"/>
      <c r="C41" s="377" t="s">
        <v>128</v>
      </c>
      <c r="D41" s="377"/>
      <c r="E41" s="377"/>
      <c r="F41" s="377"/>
      <c r="G41" s="378"/>
      <c r="H41" s="240">
        <f>H37-(H38+H40)</f>
        <v>0</v>
      </c>
      <c r="I41" s="119"/>
    </row>
    <row r="42" spans="3:14" s="169" customFormat="1" ht="45" customHeight="1">
      <c r="C42" s="377" t="s">
        <v>129</v>
      </c>
      <c r="D42" s="377"/>
      <c r="E42" s="377"/>
      <c r="F42" s="377"/>
      <c r="G42" s="378"/>
      <c r="H42" s="256" t="e">
        <f>H41*100/H37</f>
        <v>#DIV/0!</v>
      </c>
      <c r="I42" s="119"/>
      <c r="J42" s="260"/>
      <c r="K42" s="119"/>
      <c r="N42" s="257"/>
    </row>
    <row r="43" spans="4:14" s="168" customFormat="1" ht="24" customHeight="1">
      <c r="D43" s="258"/>
      <c r="E43" s="258"/>
      <c r="F43" s="258"/>
      <c r="G43" s="258"/>
      <c r="H43" s="258"/>
      <c r="I43" s="259"/>
      <c r="J43" s="260"/>
      <c r="K43" s="119"/>
      <c r="N43" s="261"/>
    </row>
    <row r="44" spans="1:14" s="169" customFormat="1" ht="24.75" customHeight="1">
      <c r="A44" s="381" t="s">
        <v>134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N44" s="257"/>
    </row>
    <row r="45" spans="4:14" s="168" customFormat="1" ht="24" customHeight="1">
      <c r="D45" s="258"/>
      <c r="E45" s="258"/>
      <c r="F45" s="258"/>
      <c r="G45" s="258"/>
      <c r="H45" s="258"/>
      <c r="I45" s="259"/>
      <c r="J45" s="260"/>
      <c r="K45" s="119"/>
      <c r="N45" s="261"/>
    </row>
    <row r="46" spans="3:14" s="169" customFormat="1" ht="45" customHeight="1">
      <c r="C46" s="375" t="s">
        <v>152</v>
      </c>
      <c r="D46" s="375"/>
      <c r="E46" s="375"/>
      <c r="F46" s="375"/>
      <c r="G46" s="376"/>
      <c r="H46" s="252"/>
      <c r="I46" s="119" t="s">
        <v>8</v>
      </c>
      <c r="J46" s="260"/>
      <c r="K46" s="119"/>
      <c r="N46" s="257"/>
    </row>
    <row r="47" spans="1:9" s="118" customFormat="1" ht="45" customHeight="1">
      <c r="A47" s="251"/>
      <c r="B47" s="251"/>
      <c r="C47" s="375" t="s">
        <v>135</v>
      </c>
      <c r="D47" s="375"/>
      <c r="E47" s="375"/>
      <c r="F47" s="375"/>
      <c r="G47" s="376"/>
      <c r="H47" s="252"/>
      <c r="I47" s="119" t="s">
        <v>8</v>
      </c>
    </row>
    <row r="48" spans="3:14" s="169" customFormat="1" ht="45" customHeight="1">
      <c r="C48" s="375" t="s">
        <v>125</v>
      </c>
      <c r="D48" s="375"/>
      <c r="E48" s="375"/>
      <c r="F48" s="375"/>
      <c r="G48" s="376"/>
      <c r="H48" s="253" t="e">
        <f>H47*100/H46</f>
        <v>#DIV/0!</v>
      </c>
      <c r="I48" s="262"/>
      <c r="J48" s="260"/>
      <c r="K48" s="119"/>
      <c r="N48" s="257"/>
    </row>
    <row r="49" spans="1:10" s="118" customFormat="1" ht="45" customHeight="1">
      <c r="A49" s="251"/>
      <c r="B49" s="251"/>
      <c r="C49" s="377" t="s">
        <v>136</v>
      </c>
      <c r="D49" s="377"/>
      <c r="E49" s="377"/>
      <c r="F49" s="377"/>
      <c r="G49" s="378"/>
      <c r="H49" s="254"/>
      <c r="I49" s="255" t="e">
        <f>SUM(H49+H47)*100/H46</f>
        <v>#DIV/0!</v>
      </c>
      <c r="J49" s="118" t="s">
        <v>127</v>
      </c>
    </row>
    <row r="50" spans="1:9" s="118" customFormat="1" ht="45" customHeight="1">
      <c r="A50" s="251"/>
      <c r="B50" s="251"/>
      <c r="C50" s="379" t="s">
        <v>128</v>
      </c>
      <c r="D50" s="379"/>
      <c r="E50" s="379"/>
      <c r="F50" s="379"/>
      <c r="G50" s="380"/>
      <c r="H50" s="240">
        <f>H46-(H47+H49)</f>
        <v>0</v>
      </c>
      <c r="I50" s="119"/>
    </row>
    <row r="51" spans="3:14" s="169" customFormat="1" ht="45" customHeight="1">
      <c r="C51" s="379" t="s">
        <v>129</v>
      </c>
      <c r="D51" s="379"/>
      <c r="E51" s="379"/>
      <c r="F51" s="379"/>
      <c r="G51" s="380"/>
      <c r="H51" s="256" t="e">
        <f>H50*100/H46</f>
        <v>#DIV/0!</v>
      </c>
      <c r="I51" s="119"/>
      <c r="J51" s="260"/>
      <c r="K51" s="119"/>
      <c r="N51" s="257"/>
    </row>
    <row r="52" spans="4:14" s="168" customFormat="1" ht="24" customHeight="1">
      <c r="D52" s="258"/>
      <c r="E52" s="258"/>
      <c r="F52" s="258"/>
      <c r="G52" s="258"/>
      <c r="H52" s="258"/>
      <c r="I52" s="259"/>
      <c r="J52" s="260"/>
      <c r="K52" s="119"/>
      <c r="N52" s="261"/>
    </row>
    <row r="53" spans="1:14" s="169" customFormat="1" ht="24.75" customHeight="1">
      <c r="A53" s="381" t="s">
        <v>137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N53" s="257"/>
    </row>
    <row r="54" spans="4:14" s="168" customFormat="1" ht="24" customHeight="1">
      <c r="D54" s="258"/>
      <c r="E54" s="258"/>
      <c r="F54" s="258"/>
      <c r="G54" s="258"/>
      <c r="H54" s="258"/>
      <c r="I54" s="259"/>
      <c r="J54" s="260"/>
      <c r="K54" s="119"/>
      <c r="N54" s="261"/>
    </row>
    <row r="55" spans="3:14" s="169" customFormat="1" ht="45" customHeight="1">
      <c r="C55" s="375" t="s">
        <v>152</v>
      </c>
      <c r="D55" s="375"/>
      <c r="E55" s="375"/>
      <c r="F55" s="375"/>
      <c r="G55" s="376"/>
      <c r="H55" s="252"/>
      <c r="I55" s="119" t="s">
        <v>8</v>
      </c>
      <c r="J55" s="260"/>
      <c r="K55" s="119"/>
      <c r="N55" s="257"/>
    </row>
    <row r="56" spans="1:9" s="118" customFormat="1" ht="45" customHeight="1">
      <c r="A56" s="251"/>
      <c r="B56" s="251"/>
      <c r="C56" s="375" t="s">
        <v>138</v>
      </c>
      <c r="D56" s="375"/>
      <c r="E56" s="375"/>
      <c r="F56" s="375"/>
      <c r="G56" s="376"/>
      <c r="H56" s="252"/>
      <c r="I56" s="119" t="s">
        <v>8</v>
      </c>
    </row>
    <row r="57" spans="3:14" s="169" customFormat="1" ht="45" customHeight="1">
      <c r="C57" s="375" t="s">
        <v>125</v>
      </c>
      <c r="D57" s="375"/>
      <c r="E57" s="375"/>
      <c r="F57" s="375"/>
      <c r="G57" s="376"/>
      <c r="H57" s="253" t="e">
        <f>H56*100/H55</f>
        <v>#DIV/0!</v>
      </c>
      <c r="I57" s="262"/>
      <c r="J57" s="260"/>
      <c r="K57" s="119"/>
      <c r="N57" s="257"/>
    </row>
    <row r="58" spans="1:10" s="118" customFormat="1" ht="45" customHeight="1">
      <c r="A58" s="251"/>
      <c r="B58" s="251"/>
      <c r="C58" s="377" t="s">
        <v>139</v>
      </c>
      <c r="D58" s="377"/>
      <c r="E58" s="377"/>
      <c r="F58" s="377"/>
      <c r="G58" s="378"/>
      <c r="H58" s="254"/>
      <c r="I58" s="255" t="e">
        <f>SUM(H58+H56)*100/H55</f>
        <v>#DIV/0!</v>
      </c>
      <c r="J58" s="118" t="s">
        <v>127</v>
      </c>
    </row>
    <row r="59" spans="1:9" s="118" customFormat="1" ht="45" customHeight="1">
      <c r="A59" s="251"/>
      <c r="B59" s="251"/>
      <c r="C59" s="379" t="s">
        <v>128</v>
      </c>
      <c r="D59" s="379"/>
      <c r="E59" s="379"/>
      <c r="F59" s="379"/>
      <c r="G59" s="380"/>
      <c r="H59" s="240">
        <f>H55-(H56+H58)</f>
        <v>0</v>
      </c>
      <c r="I59" s="119"/>
    </row>
    <row r="60" spans="3:14" s="169" customFormat="1" ht="45" customHeight="1">
      <c r="C60" s="379" t="s">
        <v>129</v>
      </c>
      <c r="D60" s="379"/>
      <c r="E60" s="379"/>
      <c r="F60" s="379"/>
      <c r="G60" s="380"/>
      <c r="H60" s="256" t="e">
        <f>H59*100/H55</f>
        <v>#DIV/0!</v>
      </c>
      <c r="I60" s="119"/>
      <c r="J60" s="260"/>
      <c r="K60" s="119"/>
      <c r="N60" s="257"/>
    </row>
    <row r="61" spans="4:14" s="168" customFormat="1" ht="21.75" customHeight="1">
      <c r="D61" s="258"/>
      <c r="E61" s="258"/>
      <c r="F61" s="258"/>
      <c r="G61" s="258"/>
      <c r="H61" s="258"/>
      <c r="I61" s="259"/>
      <c r="J61" s="260"/>
      <c r="K61" s="119"/>
      <c r="N61" s="261"/>
    </row>
    <row r="62" spans="2:4" s="120" customFormat="1" ht="24" customHeight="1">
      <c r="B62" s="372" t="s">
        <v>64</v>
      </c>
      <c r="C62" s="372"/>
      <c r="D62" s="372"/>
    </row>
    <row r="63" spans="2:14" s="120" customFormat="1" ht="24" customHeight="1"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</row>
    <row r="64" spans="2:14" s="120" customFormat="1" ht="24" customHeight="1"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</row>
    <row r="65" spans="2:14" s="120" customFormat="1" ht="24" customHeight="1"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</row>
    <row r="66" spans="2:14" s="120" customFormat="1" ht="24" customHeight="1"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</row>
    <row r="67" spans="2:14" s="120" customFormat="1" ht="24" customHeight="1"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</row>
    <row r="68" spans="2:14" s="120" customFormat="1" ht="24" customHeight="1"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</row>
    <row r="69" spans="2:13" s="120" customFormat="1" ht="24" customHeight="1">
      <c r="B69" s="372" t="s">
        <v>58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219"/>
    </row>
    <row r="70" spans="2:14" ht="24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</row>
    <row r="71" spans="2:14" ht="24" customHeight="1">
      <c r="B71" s="170" t="s">
        <v>19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</row>
    <row r="72" spans="2:14" ht="24" customHeight="1"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</row>
    <row r="73" spans="2:14" ht="24" customHeight="1"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</row>
    <row r="74" spans="2:14" ht="24" customHeight="1"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</row>
    <row r="75" spans="2:14" ht="24" customHeight="1"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</row>
    <row r="76" spans="2:14" ht="24" customHeight="1"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</row>
    <row r="77" spans="2:14" ht="24" customHeight="1"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</row>
    <row r="78" spans="2:10" ht="25.5" customHeight="1">
      <c r="B78" s="372" t="s">
        <v>58</v>
      </c>
      <c r="C78" s="372"/>
      <c r="D78" s="372"/>
      <c r="E78" s="372"/>
      <c r="F78" s="372"/>
      <c r="G78" s="372"/>
      <c r="H78" s="372"/>
      <c r="I78" s="372"/>
      <c r="J78" s="372"/>
    </row>
  </sheetData>
  <sheetProtection password="DE4A" sheet="1"/>
  <mergeCells count="53">
    <mergeCell ref="D2:N2"/>
    <mergeCell ref="A3:B3"/>
    <mergeCell ref="A4:B4"/>
    <mergeCell ref="A5:B5"/>
    <mergeCell ref="A6:B6"/>
    <mergeCell ref="H8:L8"/>
    <mergeCell ref="C9:F9"/>
    <mergeCell ref="N9:O9"/>
    <mergeCell ref="C10:F10"/>
    <mergeCell ref="C11:F11"/>
    <mergeCell ref="C12:F12"/>
    <mergeCell ref="C13:F13"/>
    <mergeCell ref="C14:F14"/>
    <mergeCell ref="A17:K17"/>
    <mergeCell ref="C19:G19"/>
    <mergeCell ref="C20:G20"/>
    <mergeCell ref="C21:G21"/>
    <mergeCell ref="C22:G22"/>
    <mergeCell ref="C23:G23"/>
    <mergeCell ref="C24:G24"/>
    <mergeCell ref="A26:K26"/>
    <mergeCell ref="C28:G28"/>
    <mergeCell ref="C29:G29"/>
    <mergeCell ref="C30:G30"/>
    <mergeCell ref="C31:G31"/>
    <mergeCell ref="C32:G32"/>
    <mergeCell ref="C33:G33"/>
    <mergeCell ref="A35:K35"/>
    <mergeCell ref="C37:G37"/>
    <mergeCell ref="C38:G38"/>
    <mergeCell ref="C39:G39"/>
    <mergeCell ref="C40:G40"/>
    <mergeCell ref="C41:G41"/>
    <mergeCell ref="C42:G42"/>
    <mergeCell ref="A44:K44"/>
    <mergeCell ref="C46:G46"/>
    <mergeCell ref="C60:G60"/>
    <mergeCell ref="C47:G47"/>
    <mergeCell ref="C48:G48"/>
    <mergeCell ref="C49:G49"/>
    <mergeCell ref="C50:G50"/>
    <mergeCell ref="C51:G51"/>
    <mergeCell ref="A53:K53"/>
    <mergeCell ref="B62:D62"/>
    <mergeCell ref="B63:N68"/>
    <mergeCell ref="B69:L69"/>
    <mergeCell ref="B72:N77"/>
    <mergeCell ref="B78:J78"/>
    <mergeCell ref="C55:G55"/>
    <mergeCell ref="C56:G56"/>
    <mergeCell ref="C57:G57"/>
    <mergeCell ref="C58:G58"/>
    <mergeCell ref="C59:G59"/>
  </mergeCells>
  <printOptions/>
  <pageMargins left="0.35433070866141736" right="0.1968503937007874" top="0.4724409448818898" bottom="0.5118110236220472" header="0.31496062992125984" footer="0.31496062992125984"/>
  <pageSetup horizontalDpi="600" verticalDpi="600" orientation="landscape" scale="75" r:id="rId1"/>
  <headerFooter>
    <oddFooter>&amp;R&amp;P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D2" sqref="D2:J2"/>
    </sheetView>
  </sheetViews>
  <sheetFormatPr defaultColWidth="7.00390625" defaultRowHeight="15"/>
  <cols>
    <col min="1" max="1" width="12.7109375" style="121" customWidth="1"/>
    <col min="2" max="2" width="8.00390625" style="121" customWidth="1"/>
    <col min="3" max="3" width="2.8515625" style="121" customWidth="1"/>
    <col min="4" max="5" width="11.57421875" style="121" customWidth="1"/>
    <col min="6" max="6" width="12.421875" style="121" customWidth="1"/>
    <col min="7" max="7" width="12.28125" style="121" customWidth="1"/>
    <col min="8" max="8" width="13.140625" style="121" customWidth="1"/>
    <col min="9" max="9" width="14.421875" style="121" customWidth="1"/>
    <col min="10" max="10" width="14.7109375" style="121" customWidth="1"/>
    <col min="11" max="11" width="14.8515625" style="121" customWidth="1"/>
    <col min="12" max="16384" width="7.00390625" style="121" customWidth="1"/>
  </cols>
  <sheetData>
    <row r="1" ht="20.25">
      <c r="J1" s="121" t="str">
        <f>summary2022Y!A6</f>
        <v>สำนักงานต่างประเทศ</v>
      </c>
    </row>
    <row r="2" spans="1:11" s="118" customFormat="1" ht="31.5" customHeight="1">
      <c r="A2" s="160" t="s">
        <v>95</v>
      </c>
      <c r="B2" s="419">
        <v>3.1</v>
      </c>
      <c r="C2" s="161" t="s">
        <v>0</v>
      </c>
      <c r="D2" s="420" t="s">
        <v>160</v>
      </c>
      <c r="E2" s="421"/>
      <c r="F2" s="421"/>
      <c r="G2" s="421"/>
      <c r="H2" s="421"/>
      <c r="I2" s="421"/>
      <c r="J2" s="421"/>
      <c r="K2" s="422"/>
    </row>
    <row r="3" spans="1:4" s="118" customFormat="1" ht="24.75" customHeight="1">
      <c r="A3" s="391" t="s">
        <v>1</v>
      </c>
      <c r="B3" s="392"/>
      <c r="C3" s="161" t="s">
        <v>0</v>
      </c>
      <c r="D3" s="162">
        <v>3</v>
      </c>
    </row>
    <row r="4" spans="1:5" s="118" customFormat="1" ht="24.75" customHeight="1">
      <c r="A4" s="391" t="s">
        <v>2</v>
      </c>
      <c r="B4" s="392"/>
      <c r="C4" s="163" t="s">
        <v>0</v>
      </c>
      <c r="D4" s="164" t="e">
        <f>IF(E6=1,"N/A",I10)</f>
        <v>#DIV/0!</v>
      </c>
      <c r="E4" s="165"/>
    </row>
    <row r="5" spans="1:5" s="118" customFormat="1" ht="24.75" customHeight="1">
      <c r="A5" s="391" t="s">
        <v>3</v>
      </c>
      <c r="B5" s="392"/>
      <c r="C5" s="163" t="s">
        <v>0</v>
      </c>
      <c r="D5" s="166" t="e">
        <f>IF(D6="N/A","N/A",IF(D6&gt;=4.5,"ดีมาก",IF(D6&gt;=3.5,"ดี",IF(D6&gt;=2.5,"ปานกลาง",IF(D6&gt;=1.5,"ต่ำ","ต่ำมาก")))))</f>
        <v>#DIV/0!</v>
      </c>
      <c r="E5" s="165"/>
    </row>
    <row r="6" spans="1:6" s="118" customFormat="1" ht="24.75" customHeight="1">
      <c r="A6" s="391" t="s">
        <v>4</v>
      </c>
      <c r="B6" s="392"/>
      <c r="C6" s="163" t="s">
        <v>0</v>
      </c>
      <c r="D6" s="167" t="e">
        <f>IF(E6=1,1,J10)</f>
        <v>#DIV/0!</v>
      </c>
      <c r="E6" s="423"/>
      <c r="F6" s="119" t="s">
        <v>5</v>
      </c>
    </row>
    <row r="7" spans="6:7" s="118" customFormat="1" ht="20.25">
      <c r="F7" s="171"/>
      <c r="G7" s="424"/>
    </row>
    <row r="8" spans="1:8" s="169" customFormat="1" ht="26.25" customHeight="1">
      <c r="A8" s="425"/>
      <c r="C8" s="426"/>
      <c r="D8" s="427" t="s">
        <v>6</v>
      </c>
      <c r="E8" s="427"/>
      <c r="F8" s="427"/>
      <c r="G8" s="427"/>
      <c r="H8" s="427"/>
    </row>
    <row r="9" spans="1:10" s="169" customFormat="1" ht="26.25" customHeight="1">
      <c r="A9" s="425"/>
      <c r="C9" s="426"/>
      <c r="D9" s="428" t="s">
        <v>13</v>
      </c>
      <c r="E9" s="428" t="s">
        <v>14</v>
      </c>
      <c r="F9" s="428" t="s">
        <v>15</v>
      </c>
      <c r="G9" s="428" t="s">
        <v>16</v>
      </c>
      <c r="H9" s="428" t="s">
        <v>17</v>
      </c>
      <c r="I9" s="429" t="s">
        <v>2</v>
      </c>
      <c r="J9" s="430" t="s">
        <v>7</v>
      </c>
    </row>
    <row r="10" spans="2:10" s="169" customFormat="1" ht="26.25" customHeight="1">
      <c r="B10" s="431"/>
      <c r="D10" s="432">
        <v>40</v>
      </c>
      <c r="E10" s="432">
        <v>50</v>
      </c>
      <c r="F10" s="432">
        <v>60</v>
      </c>
      <c r="G10" s="432">
        <v>70</v>
      </c>
      <c r="H10" s="432">
        <v>80</v>
      </c>
      <c r="I10" s="433" t="e">
        <f>J13*100/J12</f>
        <v>#DIV/0!</v>
      </c>
      <c r="J10" s="43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435"/>
      <c r="D11" s="436"/>
      <c r="E11" s="437"/>
    </row>
    <row r="12" spans="4:11" s="168" customFormat="1" ht="54.75" customHeight="1">
      <c r="D12" s="438" t="s">
        <v>161</v>
      </c>
      <c r="E12" s="439"/>
      <c r="F12" s="439"/>
      <c r="G12" s="439"/>
      <c r="H12" s="439"/>
      <c r="I12" s="439"/>
      <c r="J12" s="440"/>
      <c r="K12" s="119" t="s">
        <v>8</v>
      </c>
    </row>
    <row r="13" spans="4:11" s="168" customFormat="1" ht="54.75" customHeight="1">
      <c r="D13" s="438" t="s">
        <v>162</v>
      </c>
      <c r="E13" s="438"/>
      <c r="F13" s="438"/>
      <c r="G13" s="438"/>
      <c r="H13" s="438"/>
      <c r="I13" s="438"/>
      <c r="J13" s="440"/>
      <c r="K13" s="119" t="s">
        <v>8</v>
      </c>
    </row>
    <row r="14" spans="4:11" s="168" customFormat="1" ht="31.5" customHeight="1">
      <c r="D14" s="441"/>
      <c r="E14" s="442"/>
      <c r="F14" s="442"/>
      <c r="G14" s="442"/>
      <c r="H14" s="442"/>
      <c r="I14" s="442"/>
      <c r="J14" s="443"/>
      <c r="K14" s="444"/>
    </row>
    <row r="15" spans="4:11" s="168" customFormat="1" ht="54.75" customHeight="1">
      <c r="D15" s="445" t="s">
        <v>163</v>
      </c>
      <c r="E15" s="445"/>
      <c r="F15" s="445"/>
      <c r="G15" s="445"/>
      <c r="H15" s="445"/>
      <c r="I15" s="446" t="e">
        <f>J13*100/J12</f>
        <v>#DIV/0!</v>
      </c>
      <c r="J15" s="443"/>
      <c r="K15" s="444"/>
    </row>
    <row r="16" spans="4:11" s="168" customFormat="1" ht="28.5" customHeight="1">
      <c r="D16" s="441"/>
      <c r="E16" s="442"/>
      <c r="F16" s="442"/>
      <c r="G16" s="442"/>
      <c r="H16" s="442"/>
      <c r="I16" s="442"/>
      <c r="J16" s="443"/>
      <c r="K16" s="444"/>
    </row>
    <row r="17" spans="2:4" s="120" customFormat="1" ht="24" customHeight="1">
      <c r="B17" s="372" t="s">
        <v>64</v>
      </c>
      <c r="C17" s="372"/>
      <c r="D17" s="372"/>
    </row>
    <row r="18" spans="2:11" s="120" customFormat="1" ht="24" customHeight="1">
      <c r="B18" s="447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2:11" s="120" customFormat="1" ht="24" customHeight="1">
      <c r="B19" s="447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2:11" s="120" customFormat="1" ht="24" customHeight="1">
      <c r="B20" s="447"/>
      <c r="C20" s="447"/>
      <c r="D20" s="447"/>
      <c r="E20" s="447"/>
      <c r="F20" s="447"/>
      <c r="G20" s="447"/>
      <c r="H20" s="447"/>
      <c r="I20" s="447"/>
      <c r="J20" s="447"/>
      <c r="K20" s="447"/>
    </row>
    <row r="21" spans="2:11" s="120" customFormat="1" ht="24" customHeight="1">
      <c r="B21" s="447"/>
      <c r="C21" s="447"/>
      <c r="D21" s="447"/>
      <c r="E21" s="447"/>
      <c r="F21" s="447"/>
      <c r="G21" s="447"/>
      <c r="H21" s="447"/>
      <c r="I21" s="447"/>
      <c r="J21" s="447"/>
      <c r="K21" s="447"/>
    </row>
    <row r="22" spans="2:11" s="120" customFormat="1" ht="24" customHeight="1">
      <c r="B22" s="447"/>
      <c r="C22" s="447"/>
      <c r="D22" s="447"/>
      <c r="E22" s="447"/>
      <c r="F22" s="447"/>
      <c r="G22" s="447"/>
      <c r="H22" s="447"/>
      <c r="I22" s="447"/>
      <c r="J22" s="447"/>
      <c r="K22" s="447"/>
    </row>
    <row r="23" spans="2:11" s="120" customFormat="1" ht="24" customHeight="1">
      <c r="B23" s="447"/>
      <c r="C23" s="447"/>
      <c r="D23" s="447"/>
      <c r="E23" s="447"/>
      <c r="F23" s="447"/>
      <c r="G23" s="447"/>
      <c r="H23" s="447"/>
      <c r="I23" s="447"/>
      <c r="J23" s="447"/>
      <c r="K23" s="447"/>
    </row>
    <row r="24" spans="2:11" s="120" customFormat="1" ht="24" customHeight="1">
      <c r="B24" s="372" t="s">
        <v>58</v>
      </c>
      <c r="C24" s="372"/>
      <c r="D24" s="372"/>
      <c r="E24" s="372"/>
      <c r="F24" s="372"/>
      <c r="G24" s="372"/>
      <c r="H24" s="372"/>
      <c r="I24" s="372"/>
      <c r="J24" s="372"/>
      <c r="K24" s="372"/>
    </row>
    <row r="25" spans="2:11" s="120" customFormat="1" ht="24" customHeight="1">
      <c r="B25" s="448"/>
      <c r="C25" s="448"/>
      <c r="D25" s="448"/>
      <c r="E25" s="448"/>
      <c r="F25" s="448"/>
      <c r="G25" s="448"/>
      <c r="H25" s="448"/>
      <c r="I25" s="448"/>
      <c r="J25" s="448"/>
      <c r="K25" s="448"/>
    </row>
    <row r="26" spans="2:11" ht="24" customHeight="1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</row>
    <row r="27" spans="2:11" ht="24" customHeight="1">
      <c r="B27" s="449"/>
      <c r="C27" s="449"/>
      <c r="D27" s="449"/>
      <c r="E27" s="449"/>
      <c r="F27" s="449"/>
      <c r="G27" s="449"/>
      <c r="H27" s="449"/>
      <c r="I27" s="449"/>
      <c r="J27" s="449"/>
      <c r="K27" s="449"/>
    </row>
    <row r="28" spans="2:11" ht="24" customHeight="1">
      <c r="B28" s="449"/>
      <c r="C28" s="449"/>
      <c r="D28" s="449"/>
      <c r="E28" s="449"/>
      <c r="F28" s="449"/>
      <c r="G28" s="449"/>
      <c r="H28" s="449"/>
      <c r="I28" s="449"/>
      <c r="J28" s="449"/>
      <c r="K28" s="449"/>
    </row>
    <row r="29" spans="2:11" ht="24" customHeight="1">
      <c r="B29" s="449"/>
      <c r="C29" s="449"/>
      <c r="D29" s="449"/>
      <c r="E29" s="449"/>
      <c r="F29" s="449"/>
      <c r="G29" s="449"/>
      <c r="H29" s="449"/>
      <c r="I29" s="449"/>
      <c r="J29" s="449"/>
      <c r="K29" s="449"/>
    </row>
    <row r="30" spans="2:11" ht="24" customHeight="1">
      <c r="B30" s="449"/>
      <c r="C30" s="449"/>
      <c r="D30" s="449"/>
      <c r="E30" s="449"/>
      <c r="F30" s="449"/>
      <c r="G30" s="449"/>
      <c r="H30" s="449"/>
      <c r="I30" s="449"/>
      <c r="J30" s="449"/>
      <c r="K30" s="449"/>
    </row>
    <row r="31" spans="2:11" ht="24" customHeight="1">
      <c r="B31" s="449"/>
      <c r="C31" s="449"/>
      <c r="D31" s="449"/>
      <c r="E31" s="449"/>
      <c r="F31" s="449"/>
      <c r="G31" s="449"/>
      <c r="H31" s="449"/>
      <c r="I31" s="449"/>
      <c r="J31" s="449"/>
      <c r="K31" s="449"/>
    </row>
    <row r="32" spans="2:11" ht="24" customHeight="1">
      <c r="B32" s="449"/>
      <c r="C32" s="449"/>
      <c r="D32" s="449"/>
      <c r="E32" s="449"/>
      <c r="F32" s="449"/>
      <c r="G32" s="449"/>
      <c r="H32" s="449"/>
      <c r="I32" s="449"/>
      <c r="J32" s="449"/>
      <c r="K32" s="449"/>
    </row>
    <row r="33" spans="2:10" ht="24" customHeight="1">
      <c r="B33" s="372" t="s">
        <v>58</v>
      </c>
      <c r="C33" s="372"/>
      <c r="D33" s="372"/>
      <c r="E33" s="372"/>
      <c r="F33" s="372"/>
      <c r="G33" s="372"/>
      <c r="H33" s="372"/>
      <c r="I33" s="372"/>
      <c r="J33" s="372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0">
      <selection activeCell="J16" sqref="J16:J18"/>
    </sheetView>
  </sheetViews>
  <sheetFormatPr defaultColWidth="7.00390625" defaultRowHeight="15"/>
  <cols>
    <col min="1" max="1" width="13.57421875" style="287" customWidth="1"/>
    <col min="2" max="2" width="7.140625" style="287" customWidth="1"/>
    <col min="3" max="3" width="2.421875" style="287" customWidth="1"/>
    <col min="4" max="8" width="11.57421875" style="287" customWidth="1"/>
    <col min="9" max="9" width="15.421875" style="287" customWidth="1"/>
    <col min="10" max="10" width="16.8515625" style="287" customWidth="1"/>
    <col min="11" max="11" width="8.28125" style="287" customWidth="1"/>
    <col min="12" max="12" width="8.421875" style="287" customWidth="1"/>
    <col min="13" max="13" width="12.8515625" style="287" bestFit="1" customWidth="1"/>
    <col min="14" max="14" width="12.140625" style="287" bestFit="1" customWidth="1"/>
    <col min="15" max="15" width="13.00390625" style="287" bestFit="1" customWidth="1"/>
    <col min="16" max="16" width="7.00390625" style="287" customWidth="1"/>
    <col min="17" max="17" width="11.140625" style="287" customWidth="1"/>
    <col min="18" max="16384" width="7.00390625" style="287" customWidth="1"/>
  </cols>
  <sheetData>
    <row r="1" ht="19.5">
      <c r="I1" s="287" t="str">
        <f>summary2022Y!A6</f>
        <v>สำนักงานต่างประเทศ</v>
      </c>
    </row>
    <row r="2" spans="1:14" s="291" customFormat="1" ht="30" customHeight="1">
      <c r="A2" s="288" t="s">
        <v>96</v>
      </c>
      <c r="B2" s="289">
        <v>4.2</v>
      </c>
      <c r="C2" s="268" t="s">
        <v>0</v>
      </c>
      <c r="D2" s="393" t="s">
        <v>148</v>
      </c>
      <c r="E2" s="394"/>
      <c r="F2" s="394"/>
      <c r="G2" s="394"/>
      <c r="H2" s="394"/>
      <c r="I2" s="394"/>
      <c r="J2" s="394"/>
      <c r="K2" s="394"/>
      <c r="L2" s="394"/>
      <c r="M2" s="394"/>
      <c r="N2" s="290"/>
    </row>
    <row r="3" spans="1:4" s="291" customFormat="1" ht="24.75" customHeight="1">
      <c r="A3" s="395" t="s">
        <v>1</v>
      </c>
      <c r="B3" s="396"/>
      <c r="C3" s="268" t="s">
        <v>0</v>
      </c>
      <c r="D3" s="312">
        <v>3</v>
      </c>
    </row>
    <row r="4" spans="1:5" s="291" customFormat="1" ht="24.75" customHeight="1">
      <c r="A4" s="395" t="s">
        <v>2</v>
      </c>
      <c r="B4" s="396"/>
      <c r="C4" s="269" t="s">
        <v>0</v>
      </c>
      <c r="D4" s="292">
        <f>IF(E6=1,"N/A",I10)</f>
        <v>0</v>
      </c>
      <c r="E4" s="287"/>
    </row>
    <row r="5" spans="1:5" s="291" customFormat="1" ht="24.75" customHeight="1">
      <c r="A5" s="395" t="s">
        <v>3</v>
      </c>
      <c r="B5" s="396"/>
      <c r="C5" s="269" t="s">
        <v>0</v>
      </c>
      <c r="D5" s="293" t="str">
        <f>IF(I10&gt;=3,"ดีมาก",IF(I10&gt;=2,"ปานกลาง",IF(I10&gt;=1,"ต่ำ","ต่ำมาก")))</f>
        <v>ต่ำมาก</v>
      </c>
      <c r="E5" s="287"/>
    </row>
    <row r="6" spans="1:6" s="291" customFormat="1" ht="24.75" customHeight="1">
      <c r="A6" s="395" t="s">
        <v>4</v>
      </c>
      <c r="B6" s="396"/>
      <c r="C6" s="269" t="s">
        <v>0</v>
      </c>
      <c r="D6" s="294">
        <f>IF(E6=1,1,J10)</f>
        <v>1</v>
      </c>
      <c r="E6" s="295"/>
      <c r="F6" s="296" t="s">
        <v>5</v>
      </c>
    </row>
    <row r="7" s="291" customFormat="1" ht="19.5">
      <c r="G7" s="297"/>
    </row>
    <row r="8" spans="1:10" s="273" customFormat="1" ht="22.5" customHeight="1">
      <c r="A8" s="298"/>
      <c r="C8" s="299"/>
      <c r="D8" s="397" t="s">
        <v>6</v>
      </c>
      <c r="E8" s="397"/>
      <c r="F8" s="397"/>
      <c r="G8" s="397"/>
      <c r="H8" s="397"/>
      <c r="I8" s="300"/>
      <c r="J8" s="300"/>
    </row>
    <row r="9" spans="1:10" s="273" customFormat="1" ht="19.5">
      <c r="A9" s="298"/>
      <c r="C9" s="299"/>
      <c r="D9" s="281" t="s">
        <v>13</v>
      </c>
      <c r="E9" s="281" t="s">
        <v>14</v>
      </c>
      <c r="F9" s="281" t="s">
        <v>15</v>
      </c>
      <c r="G9" s="281" t="s">
        <v>16</v>
      </c>
      <c r="H9" s="281" t="s">
        <v>17</v>
      </c>
      <c r="I9" s="282" t="s">
        <v>2</v>
      </c>
      <c r="J9" s="283" t="s">
        <v>7</v>
      </c>
    </row>
    <row r="10" spans="2:10" s="273" customFormat="1" ht="19.5">
      <c r="B10" s="301"/>
      <c r="D10" s="284">
        <v>1</v>
      </c>
      <c r="E10" s="285"/>
      <c r="F10" s="284">
        <v>2</v>
      </c>
      <c r="G10" s="285"/>
      <c r="H10" s="284">
        <v>3</v>
      </c>
      <c r="I10" s="270">
        <f>J13</f>
        <v>0</v>
      </c>
      <c r="J10" s="286">
        <f>6-IF(E6=1,5,IF(I10=H10,1,IF(I10=F10,3,IF(I10=D10,5,IF(I10=0,5)))))</f>
        <v>1</v>
      </c>
    </row>
    <row r="11" spans="3:5" s="273" customFormat="1" ht="19.5">
      <c r="C11" s="302"/>
      <c r="D11" s="303"/>
      <c r="E11" s="304"/>
    </row>
    <row r="12" spans="4:16" s="273" customFormat="1" ht="39.75" customHeight="1">
      <c r="D12" s="399" t="s">
        <v>149</v>
      </c>
      <c r="E12" s="400"/>
      <c r="F12" s="400"/>
      <c r="G12" s="400"/>
      <c r="H12" s="400"/>
      <c r="I12" s="400"/>
      <c r="J12" s="270">
        <v>3</v>
      </c>
      <c r="K12" s="296" t="s">
        <v>8</v>
      </c>
      <c r="M12" s="305"/>
      <c r="N12" s="278"/>
      <c r="O12" s="278"/>
      <c r="P12" s="278"/>
    </row>
    <row r="13" spans="4:17" s="273" customFormat="1" ht="39.75" customHeight="1">
      <c r="D13" s="399" t="s">
        <v>150</v>
      </c>
      <c r="E13" s="399"/>
      <c r="F13" s="399"/>
      <c r="G13" s="399"/>
      <c r="H13" s="399"/>
      <c r="I13" s="399"/>
      <c r="J13" s="271">
        <f>M19</f>
        <v>0</v>
      </c>
      <c r="K13" s="296" t="s">
        <v>8</v>
      </c>
      <c r="M13" s="278"/>
      <c r="N13" s="278"/>
      <c r="O13" s="278"/>
      <c r="P13" s="278"/>
      <c r="Q13" s="278"/>
    </row>
    <row r="14" spans="4:17" s="273" customFormat="1" ht="19.5">
      <c r="D14" s="306"/>
      <c r="E14" s="306"/>
      <c r="F14" s="306"/>
      <c r="G14" s="306"/>
      <c r="H14" s="306"/>
      <c r="I14" s="306"/>
      <c r="J14" s="272"/>
      <c r="K14" s="296"/>
      <c r="M14" s="307"/>
      <c r="N14" s="307"/>
      <c r="O14" s="307"/>
      <c r="P14" s="278"/>
      <c r="Q14" s="278"/>
    </row>
    <row r="15" spans="4:17" s="300" customFormat="1" ht="24" customHeight="1">
      <c r="D15" s="401" t="s">
        <v>111</v>
      </c>
      <c r="E15" s="401"/>
      <c r="F15" s="401"/>
      <c r="G15" s="401"/>
      <c r="H15" s="401"/>
      <c r="I15" s="401"/>
      <c r="J15" s="311" t="s">
        <v>106</v>
      </c>
      <c r="K15" s="402" t="s">
        <v>107</v>
      </c>
      <c r="L15" s="402"/>
      <c r="M15" s="308"/>
      <c r="N15" s="308"/>
      <c r="O15" s="308"/>
      <c r="P15" s="309"/>
      <c r="Q15" s="309"/>
    </row>
    <row r="16" spans="4:17" s="273" customFormat="1" ht="54.75" customHeight="1">
      <c r="D16" s="403" t="s">
        <v>153</v>
      </c>
      <c r="E16" s="404"/>
      <c r="F16" s="404"/>
      <c r="G16" s="404"/>
      <c r="H16" s="404"/>
      <c r="I16" s="405"/>
      <c r="J16" s="274"/>
      <c r="K16" s="406">
        <f>IF(ISBLANK(J16),"",IF(N16&gt;=0,"ผ่าน",IF(N16&lt;0,"ไม่ผ่าน",IF(N16&gt;=0,"ผ่าน",IF(N16&lt;0,"ไม่ผ่าน")))))</f>
      </c>
      <c r="L16" s="407"/>
      <c r="M16" s="275">
        <v>242857</v>
      </c>
      <c r="N16" s="276">
        <f>M16-J16</f>
        <v>242857</v>
      </c>
      <c r="O16" s="277"/>
      <c r="P16" s="278"/>
      <c r="Q16" s="279"/>
    </row>
    <row r="17" spans="4:17" s="273" customFormat="1" ht="69.75" customHeight="1">
      <c r="D17" s="403" t="s">
        <v>154</v>
      </c>
      <c r="E17" s="404"/>
      <c r="F17" s="404"/>
      <c r="G17" s="404"/>
      <c r="H17" s="404"/>
      <c r="I17" s="405"/>
      <c r="J17" s="280"/>
      <c r="K17" s="406">
        <f>IF(ISBLANK(J17),"",IF(N17&gt;=0,"ผ่าน",IF(N17&lt;0,"ไม่ผ่าน",IF(N17&gt;=0,"ผ่าน",IF(N17&lt;0,"ไม่ผ่าน")))))</f>
      </c>
      <c r="L17" s="407"/>
      <c r="M17" s="275">
        <v>242978</v>
      </c>
      <c r="N17" s="276">
        <f>M17-J17</f>
        <v>242978</v>
      </c>
      <c r="O17" s="278"/>
      <c r="P17" s="278"/>
      <c r="Q17" s="278"/>
    </row>
    <row r="18" spans="4:17" s="273" customFormat="1" ht="84" customHeight="1">
      <c r="D18" s="403" t="s">
        <v>155</v>
      </c>
      <c r="E18" s="404"/>
      <c r="F18" s="404"/>
      <c r="G18" s="404"/>
      <c r="H18" s="404"/>
      <c r="I18" s="405"/>
      <c r="J18" s="274"/>
      <c r="K18" s="406">
        <f>IF(ISBLANK(J18),"",IF(N18&gt;=0,"ผ่าน",IF(N18&lt;0,"ไม่ผ่าน",IF(N18&gt;=0,"ผ่าน",IF(N18&lt;0,"ไม่ผ่าน")))))</f>
      </c>
      <c r="L18" s="407"/>
      <c r="M18" s="275">
        <v>243069</v>
      </c>
      <c r="N18" s="276">
        <f>M18-J18</f>
        <v>243069</v>
      </c>
      <c r="O18" s="278"/>
      <c r="P18" s="278"/>
      <c r="Q18" s="278"/>
    </row>
    <row r="19" spans="4:17" s="273" customFormat="1" ht="15.75" customHeight="1">
      <c r="D19" s="306"/>
      <c r="E19" s="306"/>
      <c r="F19" s="306"/>
      <c r="G19" s="306"/>
      <c r="H19" s="306"/>
      <c r="I19" s="306"/>
      <c r="J19" s="306"/>
      <c r="K19" s="296"/>
      <c r="M19" s="307">
        <f>COUNTIF(K16:L18,"ผ่าน")</f>
        <v>0</v>
      </c>
      <c r="N19" s="307"/>
      <c r="O19" s="278"/>
      <c r="P19" s="278"/>
      <c r="Q19" s="278"/>
    </row>
    <row r="20" spans="3:17" s="273" customFormat="1" ht="19.5">
      <c r="C20" s="412" t="s">
        <v>33</v>
      </c>
      <c r="D20" s="412"/>
      <c r="E20" s="412"/>
      <c r="F20" s="306"/>
      <c r="G20" s="306"/>
      <c r="H20" s="306"/>
      <c r="I20" s="306"/>
      <c r="J20" s="306"/>
      <c r="K20" s="296"/>
      <c r="O20" s="278"/>
      <c r="P20" s="278"/>
      <c r="Q20" s="278"/>
    </row>
    <row r="21" spans="3:16" s="273" customFormat="1" ht="19.5">
      <c r="C21" s="398" t="s">
        <v>151</v>
      </c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07"/>
      <c r="O21" s="307"/>
      <c r="P21" s="278"/>
    </row>
    <row r="22" spans="4:14" s="273" customFormat="1" ht="19.5">
      <c r="D22" s="306"/>
      <c r="E22" s="306"/>
      <c r="F22" s="306"/>
      <c r="G22" s="306"/>
      <c r="H22" s="306"/>
      <c r="I22" s="306"/>
      <c r="J22" s="306"/>
      <c r="K22" s="296"/>
      <c r="M22" s="307"/>
      <c r="N22" s="307"/>
    </row>
    <row r="23" spans="2:4" s="310" customFormat="1" ht="19.5">
      <c r="B23" s="408" t="s">
        <v>64</v>
      </c>
      <c r="C23" s="408"/>
      <c r="D23" s="408"/>
    </row>
    <row r="24" spans="2:12" s="310" customFormat="1" ht="19.5"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</row>
    <row r="25" spans="2:12" s="310" customFormat="1" ht="19.5"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</row>
    <row r="26" spans="2:12" s="310" customFormat="1" ht="19.5"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</row>
    <row r="27" spans="2:12" s="310" customFormat="1" ht="19.5"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</row>
    <row r="28" spans="2:12" s="310" customFormat="1" ht="19.5"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</row>
    <row r="29" spans="2:12" s="310" customFormat="1" ht="19.5"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</row>
    <row r="30" spans="2:12" s="310" customFormat="1" ht="19.5"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</row>
    <row r="31" spans="2:12" s="310" customFormat="1" ht="19.5">
      <c r="B31" s="408" t="s">
        <v>58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  <row r="32" ht="24" customHeight="1">
      <c r="B32" s="287" t="s">
        <v>19</v>
      </c>
    </row>
    <row r="33" spans="2:12" ht="24" customHeight="1">
      <c r="B33" s="410"/>
      <c r="C33" s="411"/>
      <c r="D33" s="411"/>
      <c r="E33" s="411"/>
      <c r="F33" s="411"/>
      <c r="G33" s="411"/>
      <c r="H33" s="411"/>
      <c r="I33" s="411"/>
      <c r="J33" s="411"/>
      <c r="K33" s="411"/>
      <c r="L33" s="411"/>
    </row>
    <row r="34" spans="2:12" ht="24" customHeight="1">
      <c r="B34" s="410"/>
      <c r="C34" s="411"/>
      <c r="D34" s="411"/>
      <c r="E34" s="411"/>
      <c r="F34" s="411"/>
      <c r="G34" s="411"/>
      <c r="H34" s="411"/>
      <c r="I34" s="411"/>
      <c r="J34" s="411"/>
      <c r="K34" s="411"/>
      <c r="L34" s="411"/>
    </row>
    <row r="35" spans="2:12" ht="24" customHeight="1">
      <c r="B35" s="410"/>
      <c r="C35" s="411"/>
      <c r="D35" s="411"/>
      <c r="E35" s="411"/>
      <c r="F35" s="411"/>
      <c r="G35" s="411"/>
      <c r="H35" s="411"/>
      <c r="I35" s="411"/>
      <c r="J35" s="411"/>
      <c r="K35" s="411"/>
      <c r="L35" s="411"/>
    </row>
    <row r="36" spans="2:12" ht="24" customHeight="1">
      <c r="B36" s="410"/>
      <c r="C36" s="411"/>
      <c r="D36" s="411"/>
      <c r="E36" s="411"/>
      <c r="F36" s="411"/>
      <c r="G36" s="411"/>
      <c r="H36" s="411"/>
      <c r="I36" s="411"/>
      <c r="J36" s="411"/>
      <c r="K36" s="411"/>
      <c r="L36" s="411"/>
    </row>
    <row r="37" spans="2:12" ht="24" customHeight="1">
      <c r="B37" s="410"/>
      <c r="C37" s="411"/>
      <c r="D37" s="411"/>
      <c r="E37" s="411"/>
      <c r="F37" s="411"/>
      <c r="G37" s="411"/>
      <c r="H37" s="411"/>
      <c r="I37" s="411"/>
      <c r="J37" s="411"/>
      <c r="K37" s="411"/>
      <c r="L37" s="411"/>
    </row>
    <row r="38" spans="2:12" ht="24" customHeight="1">
      <c r="B38" s="410"/>
      <c r="C38" s="411"/>
      <c r="D38" s="411"/>
      <c r="E38" s="411"/>
      <c r="F38" s="411"/>
      <c r="G38" s="411"/>
      <c r="H38" s="411"/>
      <c r="I38" s="411"/>
      <c r="J38" s="411"/>
      <c r="K38" s="411"/>
      <c r="L38" s="411"/>
    </row>
    <row r="39" spans="2:12" ht="24" customHeight="1"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</row>
    <row r="40" spans="2:12" ht="24" customHeight="1">
      <c r="B40" s="408" t="s">
        <v>58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47" t="s">
        <v>90</v>
      </c>
      <c r="E1" s="347"/>
      <c r="F1" s="347"/>
      <c r="G1" s="3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66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0" t="s">
        <v>20</v>
      </c>
      <c r="C7" s="35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50">
        <v>1</v>
      </c>
      <c r="C8" s="350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50">
        <v>2</v>
      </c>
      <c r="C9" s="350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50">
        <v>3</v>
      </c>
      <c r="C10" s="350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50">
        <v>4</v>
      </c>
      <c r="C11" s="350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50">
        <v>5</v>
      </c>
      <c r="C12" s="350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48"/>
      <c r="C15" s="348"/>
      <c r="D15" s="348"/>
      <c r="E15" s="348"/>
      <c r="F15" s="348"/>
      <c r="G15" s="348"/>
      <c r="H15" s="348"/>
    </row>
    <row r="16" spans="2:8" ht="21.75">
      <c r="B16" s="348"/>
      <c r="C16" s="348"/>
      <c r="D16" s="348"/>
      <c r="E16" s="348"/>
      <c r="F16" s="348"/>
      <c r="G16" s="348"/>
      <c r="H16" s="348"/>
    </row>
    <row r="17" spans="2:8" ht="21.75">
      <c r="B17" s="348"/>
      <c r="C17" s="348"/>
      <c r="D17" s="348"/>
      <c r="E17" s="348"/>
      <c r="F17" s="348"/>
      <c r="G17" s="348"/>
      <c r="H17" s="348"/>
    </row>
    <row r="18" spans="2:8" ht="21.75">
      <c r="B18" s="348"/>
      <c r="C18" s="348"/>
      <c r="D18" s="348"/>
      <c r="E18" s="348"/>
      <c r="F18" s="348"/>
      <c r="G18" s="348"/>
      <c r="H18" s="348"/>
    </row>
    <row r="19" spans="2:8" ht="21.75">
      <c r="B19" s="348"/>
      <c r="C19" s="348"/>
      <c r="D19" s="348"/>
      <c r="E19" s="348"/>
      <c r="F19" s="348"/>
      <c r="G19" s="348"/>
      <c r="H19" s="348"/>
    </row>
    <row r="20" spans="2:8" ht="21.75">
      <c r="B20" s="348"/>
      <c r="C20" s="348"/>
      <c r="D20" s="348"/>
      <c r="E20" s="348"/>
      <c r="F20" s="348"/>
      <c r="G20" s="348"/>
      <c r="H20" s="348"/>
    </row>
    <row r="21" spans="2:13" ht="21.75">
      <c r="B21" s="349" t="s">
        <v>58</v>
      </c>
      <c r="C21" s="349"/>
      <c r="D21" s="349"/>
      <c r="E21" s="349"/>
      <c r="F21" s="349"/>
      <c r="G21" s="349"/>
      <c r="H21" s="34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55" t="s">
        <v>91</v>
      </c>
      <c r="C24" s="348"/>
      <c r="D24" s="348"/>
      <c r="E24" s="348"/>
      <c r="F24" s="348"/>
      <c r="G24" s="348"/>
      <c r="H24" s="348"/>
    </row>
    <row r="25" spans="2:8" ht="21.75">
      <c r="B25" s="348"/>
      <c r="C25" s="348"/>
      <c r="D25" s="348"/>
      <c r="E25" s="348"/>
      <c r="F25" s="348"/>
      <c r="G25" s="348"/>
      <c r="H25" s="348"/>
    </row>
    <row r="26" spans="2:8" ht="21.75">
      <c r="B26" s="348"/>
      <c r="C26" s="348"/>
      <c r="D26" s="348"/>
      <c r="E26" s="348"/>
      <c r="F26" s="348"/>
      <c r="G26" s="348"/>
      <c r="H26" s="348"/>
    </row>
    <row r="27" spans="2:8" ht="21.75">
      <c r="B27" s="348"/>
      <c r="C27" s="348"/>
      <c r="D27" s="348"/>
      <c r="E27" s="348"/>
      <c r="F27" s="348"/>
      <c r="G27" s="348"/>
      <c r="H27" s="348"/>
    </row>
    <row r="28" spans="2:8" ht="21.75">
      <c r="B28" s="348"/>
      <c r="C28" s="348"/>
      <c r="D28" s="348"/>
      <c r="E28" s="348"/>
      <c r="F28" s="348"/>
      <c r="G28" s="348"/>
      <c r="H28" s="348"/>
    </row>
    <row r="29" spans="2:8" ht="21.75">
      <c r="B29" s="348"/>
      <c r="C29" s="348"/>
      <c r="D29" s="348"/>
      <c r="E29" s="348"/>
      <c r="F29" s="348"/>
      <c r="G29" s="348"/>
      <c r="H29" s="348"/>
    </row>
    <row r="30" spans="2:8" ht="21.75">
      <c r="B30" s="349" t="s">
        <v>58</v>
      </c>
      <c r="C30" s="349"/>
      <c r="D30" s="349"/>
      <c r="E30" s="349"/>
      <c r="F30" s="349"/>
      <c r="G30" s="349"/>
      <c r="H30" s="349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66</v>
      </c>
      <c r="G5" s="414"/>
      <c r="H5" s="414"/>
      <c r="I5" s="414"/>
      <c r="J5" s="414"/>
      <c r="K5" s="41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50" t="s">
        <v>20</v>
      </c>
      <c r="C7" s="350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50">
        <v>1</v>
      </c>
      <c r="C8" s="350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50">
        <v>2</v>
      </c>
      <c r="C9" s="35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50">
        <v>3</v>
      </c>
      <c r="C10" s="350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50">
        <v>4</v>
      </c>
      <c r="C11" s="35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50">
        <v>5</v>
      </c>
      <c r="C12" s="350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55"/>
      <c r="C16" s="355"/>
      <c r="D16" s="355"/>
      <c r="E16" s="355"/>
      <c r="F16" s="355"/>
      <c r="G16" s="355"/>
      <c r="H16" s="355"/>
    </row>
    <row r="17" spans="2:8" ht="21.75">
      <c r="B17" s="355"/>
      <c r="C17" s="355"/>
      <c r="D17" s="355"/>
      <c r="E17" s="355"/>
      <c r="F17" s="355"/>
      <c r="G17" s="355"/>
      <c r="H17" s="355"/>
    </row>
    <row r="18" spans="2:8" ht="21.75">
      <c r="B18" s="355"/>
      <c r="C18" s="355"/>
      <c r="D18" s="355"/>
      <c r="E18" s="355"/>
      <c r="F18" s="355"/>
      <c r="G18" s="355"/>
      <c r="H18" s="355"/>
    </row>
    <row r="19" spans="2:8" ht="21.75">
      <c r="B19" s="355"/>
      <c r="C19" s="355"/>
      <c r="D19" s="355"/>
      <c r="E19" s="355"/>
      <c r="F19" s="355"/>
      <c r="G19" s="355"/>
      <c r="H19" s="355"/>
    </row>
    <row r="20" spans="2:8" ht="21.75">
      <c r="B20" s="355"/>
      <c r="C20" s="355"/>
      <c r="D20" s="355"/>
      <c r="E20" s="355"/>
      <c r="F20" s="355"/>
      <c r="G20" s="355"/>
      <c r="H20" s="355"/>
    </row>
    <row r="21" spans="2:8" ht="21.75">
      <c r="B21" s="355"/>
      <c r="C21" s="355"/>
      <c r="D21" s="355"/>
      <c r="E21" s="355"/>
      <c r="F21" s="355"/>
      <c r="G21" s="355"/>
      <c r="H21" s="355"/>
    </row>
    <row r="22" spans="2:8" ht="21.75">
      <c r="B22" s="355"/>
      <c r="C22" s="355"/>
      <c r="D22" s="355"/>
      <c r="E22" s="355"/>
      <c r="F22" s="355"/>
      <c r="G22" s="355"/>
      <c r="H22" s="355"/>
    </row>
    <row r="23" spans="2:13" ht="21.75">
      <c r="B23" s="349" t="s">
        <v>58</v>
      </c>
      <c r="C23" s="349"/>
      <c r="D23" s="349"/>
      <c r="E23" s="349"/>
      <c r="F23" s="349"/>
      <c r="G23" s="349"/>
      <c r="H23" s="34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55"/>
      <c r="C26" s="355"/>
      <c r="D26" s="355"/>
      <c r="E26" s="355"/>
      <c r="F26" s="355"/>
      <c r="G26" s="355"/>
      <c r="H26" s="355"/>
    </row>
    <row r="27" spans="2:8" ht="21.75">
      <c r="B27" s="355"/>
      <c r="C27" s="355"/>
      <c r="D27" s="355"/>
      <c r="E27" s="355"/>
      <c r="F27" s="355"/>
      <c r="G27" s="355"/>
      <c r="H27" s="355"/>
    </row>
    <row r="28" spans="2:8" ht="21.75">
      <c r="B28" s="355"/>
      <c r="C28" s="355"/>
      <c r="D28" s="355"/>
      <c r="E28" s="355"/>
      <c r="F28" s="355"/>
      <c r="G28" s="355"/>
      <c r="H28" s="355"/>
    </row>
    <row r="29" spans="2:8" ht="21.75">
      <c r="B29" s="355"/>
      <c r="C29" s="355"/>
      <c r="D29" s="355"/>
      <c r="E29" s="355"/>
      <c r="F29" s="355"/>
      <c r="G29" s="355"/>
      <c r="H29" s="355"/>
    </row>
    <row r="30" spans="2:8" ht="21.75">
      <c r="B30" s="355"/>
      <c r="C30" s="355"/>
      <c r="D30" s="355"/>
      <c r="E30" s="355"/>
      <c r="F30" s="355"/>
      <c r="G30" s="355"/>
      <c r="H30" s="355"/>
    </row>
    <row r="31" spans="2:8" ht="21.75">
      <c r="B31" s="355"/>
      <c r="C31" s="355"/>
      <c r="D31" s="355"/>
      <c r="E31" s="355"/>
      <c r="F31" s="355"/>
      <c r="G31" s="355"/>
      <c r="H31" s="355"/>
    </row>
    <row r="32" spans="2:8" ht="21.75">
      <c r="B32" s="355"/>
      <c r="C32" s="355"/>
      <c r="D32" s="355"/>
      <c r="E32" s="355"/>
      <c r="F32" s="355"/>
      <c r="G32" s="355"/>
      <c r="H32" s="355"/>
    </row>
    <row r="33" spans="2:8" ht="21.75">
      <c r="B33" s="349" t="s">
        <v>58</v>
      </c>
      <c r="C33" s="349"/>
      <c r="D33" s="349"/>
      <c r="E33" s="349"/>
      <c r="F33" s="349"/>
      <c r="G33" s="349"/>
      <c r="H33" s="349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2021-03-15T09:25:20Z</cp:lastPrinted>
  <dcterms:created xsi:type="dcterms:W3CDTF">2018-04-08T08:34:57Z</dcterms:created>
  <dcterms:modified xsi:type="dcterms:W3CDTF">2022-09-26T06:43:15Z</dcterms:modified>
  <cp:category/>
  <cp:version/>
  <cp:contentType/>
  <cp:contentStatus/>
</cp:coreProperties>
</file>