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1.1 (สทส. เก็บข้อมูล)" sheetId="2" state="hidden" r:id="rId2"/>
    <sheet name="2.1(สนผ.)" sheetId="3" r:id="rId3"/>
    <sheet name="2.7" sheetId="4" state="hidden" r:id="rId4"/>
    <sheet name="4.1" sheetId="5" state="hidden" r:id="rId5"/>
    <sheet name="5.1(1)" sheetId="6" state="hidden" r:id="rId6"/>
    <sheet name="3.10(สทส. เก็บข้อมูล)" sheetId="7" state="hidden" r:id="rId7"/>
    <sheet name="3.11 (สบท.)(สกค.)" sheetId="8" r:id="rId8"/>
    <sheet name="3.12 (สวร.)" sheetId="9" r:id="rId9"/>
    <sheet name="4.1. (สทส.)" sheetId="10" r:id="rId10"/>
    <sheet name="4.2 (ทุกสำนัก)" sheetId="11" r:id="rId11"/>
    <sheet name="4.3 (สนผ.)" sheetId="12" r:id="rId12"/>
    <sheet name="7.1" sheetId="13" state="hidden" r:id="rId13"/>
    <sheet name="8.1" sheetId="14" state="hidden" r:id="rId14"/>
    <sheet name="8.2" sheetId="15" state="hidden" r:id="rId15"/>
    <sheet name="8.5" sheetId="16" state="hidden" r:id="rId16"/>
    <sheet name="9.1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___for10" localSheetId="7">'[1]8'!$X$7</definedName>
    <definedName name="___for10" localSheetId="8">'[1]8'!$X$7</definedName>
    <definedName name="___for10" localSheetId="11">'[1]8'!$X$7</definedName>
    <definedName name="___for10">'[1]8'!$X$7</definedName>
    <definedName name="___for14" localSheetId="7">'[1]12'!$X$7</definedName>
    <definedName name="___for14" localSheetId="8">'[1]12'!$X$7</definedName>
    <definedName name="___for14" localSheetId="11">'[1]12'!$X$7</definedName>
    <definedName name="___for14">'[1]12'!$X$7</definedName>
    <definedName name="__for11" localSheetId="1">#REF!</definedName>
    <definedName name="__for11" localSheetId="6">#REF!</definedName>
    <definedName name="__for11" localSheetId="10">#REF!</definedName>
    <definedName name="__for11" localSheetId="14">#REF!</definedName>
    <definedName name="__for11">#REF!</definedName>
    <definedName name="__for12" localSheetId="1">#REF!</definedName>
    <definedName name="__for12" localSheetId="6">#REF!</definedName>
    <definedName name="__for12" localSheetId="10">#REF!</definedName>
    <definedName name="__for12" localSheetId="14">#REF!</definedName>
    <definedName name="__for12">#REF!</definedName>
    <definedName name="__for13" localSheetId="1">#REF!</definedName>
    <definedName name="__for13" localSheetId="6">#REF!</definedName>
    <definedName name="__for13" localSheetId="10">#REF!</definedName>
    <definedName name="__for13" localSheetId="14">#REF!</definedName>
    <definedName name="__for13">#REF!</definedName>
    <definedName name="__for17" localSheetId="1">#REF!</definedName>
    <definedName name="__for17" localSheetId="6">#REF!</definedName>
    <definedName name="__for17" localSheetId="10">#REF!</definedName>
    <definedName name="__for17" localSheetId="14">#REF!</definedName>
    <definedName name="__for17">#REF!</definedName>
    <definedName name="__for5" localSheetId="1">#REF!</definedName>
    <definedName name="__for5" localSheetId="6">#REF!</definedName>
    <definedName name="__for5" localSheetId="10">#REF!</definedName>
    <definedName name="__for5" localSheetId="14">#REF!</definedName>
    <definedName name="__for5">#REF!</definedName>
    <definedName name="__for6" localSheetId="1">#REF!</definedName>
    <definedName name="__for6" localSheetId="6">#REF!</definedName>
    <definedName name="__for6" localSheetId="10">#REF!</definedName>
    <definedName name="__for6" localSheetId="14">#REF!</definedName>
    <definedName name="__for6">#REF!</definedName>
    <definedName name="__for8" localSheetId="1">#REF!</definedName>
    <definedName name="__for8" localSheetId="6">#REF!</definedName>
    <definedName name="__for8" localSheetId="10">#REF!</definedName>
    <definedName name="__for8" localSheetId="14">#REF!</definedName>
    <definedName name="__for8">#REF!</definedName>
    <definedName name="__for9" localSheetId="1">#REF!</definedName>
    <definedName name="__for9" localSheetId="6">#REF!</definedName>
    <definedName name="__for9" localSheetId="10">#REF!</definedName>
    <definedName name="__for9" localSheetId="14">#REF!</definedName>
    <definedName name="__for9">#REF!</definedName>
    <definedName name="_for10" localSheetId="7">'[1]8'!$X$7</definedName>
    <definedName name="_for10" localSheetId="8">'[1]8'!$X$7</definedName>
    <definedName name="_for10" localSheetId="11">'[1]8'!$X$7</definedName>
    <definedName name="_for10">'[1]8'!$X$7</definedName>
    <definedName name="_for11" localSheetId="1">#REF!</definedName>
    <definedName name="_for11" localSheetId="6">#REF!</definedName>
    <definedName name="_for11" localSheetId="10">#REF!</definedName>
    <definedName name="_for11" localSheetId="14">#REF!</definedName>
    <definedName name="_for11">#REF!</definedName>
    <definedName name="_for12" localSheetId="1">#REF!</definedName>
    <definedName name="_for12" localSheetId="6">#REF!</definedName>
    <definedName name="_for12" localSheetId="10">#REF!</definedName>
    <definedName name="_for12" localSheetId="14">#REF!</definedName>
    <definedName name="_for12">#REF!</definedName>
    <definedName name="_for13" localSheetId="1">#REF!</definedName>
    <definedName name="_for13" localSheetId="6">#REF!</definedName>
    <definedName name="_for13" localSheetId="10">#REF!</definedName>
    <definedName name="_for13" localSheetId="14">#REF!</definedName>
    <definedName name="_for13">#REF!</definedName>
    <definedName name="_for14" localSheetId="7">'[1]12'!$X$7</definedName>
    <definedName name="_for14" localSheetId="8">'[1]12'!$X$7</definedName>
    <definedName name="_for14" localSheetId="11">'[1]12'!$X$7</definedName>
    <definedName name="_for14">'[1]12'!$X$7</definedName>
    <definedName name="_for17" localSheetId="1">#REF!</definedName>
    <definedName name="_for17" localSheetId="6">#REF!</definedName>
    <definedName name="_for17" localSheetId="10">#REF!</definedName>
    <definedName name="_for17" localSheetId="14">#REF!</definedName>
    <definedName name="_for17">#REF!</definedName>
    <definedName name="_for5" localSheetId="1">#REF!</definedName>
    <definedName name="_for5" localSheetId="6">#REF!</definedName>
    <definedName name="_for5" localSheetId="10">#REF!</definedName>
    <definedName name="_for5" localSheetId="14">#REF!</definedName>
    <definedName name="_for5">#REF!</definedName>
    <definedName name="_for6" localSheetId="1">#REF!</definedName>
    <definedName name="_for6" localSheetId="6">#REF!</definedName>
    <definedName name="_for6" localSheetId="10">#REF!</definedName>
    <definedName name="_for6" localSheetId="14">#REF!</definedName>
    <definedName name="_for6">#REF!</definedName>
    <definedName name="_for8" localSheetId="1">#REF!</definedName>
    <definedName name="_for8" localSheetId="6">#REF!</definedName>
    <definedName name="_for8" localSheetId="10">#REF!</definedName>
    <definedName name="_for8" localSheetId="14">#REF!</definedName>
    <definedName name="_for8">#REF!</definedName>
    <definedName name="_for9" localSheetId="1">#REF!</definedName>
    <definedName name="_for9" localSheetId="6">#REF!</definedName>
    <definedName name="_for9" localSheetId="10">#REF!</definedName>
    <definedName name="_for9" localSheetId="14">#REF!</definedName>
    <definedName name="_for9">#REF!</definedName>
    <definedName name="data" localSheetId="1">#REF!</definedName>
    <definedName name="data" localSheetId="6">#REF!</definedName>
    <definedName name="data" localSheetId="10">#REF!</definedName>
    <definedName name="data" localSheetId="14">#REF!</definedName>
    <definedName name="data">#REF!</definedName>
    <definedName name="data10" localSheetId="7">'[1]8'!$A$7</definedName>
    <definedName name="data10" localSheetId="8">'[1]8'!$A$7</definedName>
    <definedName name="data10" localSheetId="11">'[1]8'!$A$7</definedName>
    <definedName name="data10">'[1]8'!$A$7</definedName>
    <definedName name="data10.2" localSheetId="1">#REF!</definedName>
    <definedName name="data10.2" localSheetId="6">#REF!</definedName>
    <definedName name="data10.2" localSheetId="10">#REF!</definedName>
    <definedName name="data10.2" localSheetId="14">#REF!</definedName>
    <definedName name="data10.2">#REF!</definedName>
    <definedName name="data11" localSheetId="1">#REF!</definedName>
    <definedName name="data11" localSheetId="6">#REF!</definedName>
    <definedName name="data11" localSheetId="10">#REF!</definedName>
    <definedName name="data11" localSheetId="14">#REF!</definedName>
    <definedName name="data11">#REF!</definedName>
    <definedName name="data12" localSheetId="1">#REF!</definedName>
    <definedName name="data12" localSheetId="6">#REF!</definedName>
    <definedName name="data12" localSheetId="10">#REF!</definedName>
    <definedName name="data12" localSheetId="14">#REF!</definedName>
    <definedName name="data12">#REF!</definedName>
    <definedName name="data13" localSheetId="1">#REF!</definedName>
    <definedName name="data13" localSheetId="6">#REF!</definedName>
    <definedName name="data13" localSheetId="10">#REF!</definedName>
    <definedName name="data13" localSheetId="14">#REF!</definedName>
    <definedName name="data13">#REF!</definedName>
    <definedName name="data13.1" localSheetId="1">#REF!</definedName>
    <definedName name="data13.1" localSheetId="6">#REF!</definedName>
    <definedName name="data13.1" localSheetId="10">#REF!</definedName>
    <definedName name="data13.1" localSheetId="14">#REF!</definedName>
    <definedName name="data13.1">#REF!</definedName>
    <definedName name="data13.2" localSheetId="1">#REF!</definedName>
    <definedName name="data13.2" localSheetId="6">#REF!</definedName>
    <definedName name="data13.2" localSheetId="10">#REF!</definedName>
    <definedName name="data13.2" localSheetId="14">#REF!</definedName>
    <definedName name="data13.2">#REF!</definedName>
    <definedName name="data13.3" localSheetId="1">#REF!</definedName>
    <definedName name="data13.3" localSheetId="6">#REF!</definedName>
    <definedName name="data13.3" localSheetId="10">#REF!</definedName>
    <definedName name="data13.3" localSheetId="14">#REF!</definedName>
    <definedName name="data13.3">#REF!</definedName>
    <definedName name="data14" localSheetId="7">'[1]12'!$A$7</definedName>
    <definedName name="data14" localSheetId="8">'[1]12'!$A$7</definedName>
    <definedName name="data14" localSheetId="11">'[1]12'!$A$7</definedName>
    <definedName name="data14">'[1]12'!$A$7</definedName>
    <definedName name="data17" localSheetId="1">#REF!</definedName>
    <definedName name="data17" localSheetId="6">#REF!</definedName>
    <definedName name="data17" localSheetId="10">#REF!</definedName>
    <definedName name="data17" localSheetId="14">#REF!</definedName>
    <definedName name="data17">#REF!</definedName>
    <definedName name="data2_2_1" localSheetId="1">#REF!</definedName>
    <definedName name="data2_2_1" localSheetId="6">#REF!</definedName>
    <definedName name="data2_2_1" localSheetId="10">#REF!</definedName>
    <definedName name="data2_2_1" localSheetId="14">#REF!</definedName>
    <definedName name="data2_2_1">#REF!</definedName>
    <definedName name="data4_1" localSheetId="7">'[1]3.1'!$A$7</definedName>
    <definedName name="data4_1" localSheetId="8">'[1]3.1'!$A$7</definedName>
    <definedName name="data4_1" localSheetId="11">'[1]3.1'!$A$7</definedName>
    <definedName name="data4_1">'[1]3.1'!$A$7</definedName>
    <definedName name="data5" localSheetId="1">#REF!</definedName>
    <definedName name="data5" localSheetId="6">#REF!</definedName>
    <definedName name="data5" localSheetId="10">#REF!</definedName>
    <definedName name="data5" localSheetId="14">#REF!</definedName>
    <definedName name="data5">#REF!</definedName>
    <definedName name="data5.1" localSheetId="1">#REF!</definedName>
    <definedName name="data5.1" localSheetId="6">#REF!</definedName>
    <definedName name="data5.1" localSheetId="10">#REF!</definedName>
    <definedName name="data5.1" localSheetId="14">#REF!</definedName>
    <definedName name="data5.1">#REF!</definedName>
    <definedName name="data6" localSheetId="1">#REF!</definedName>
    <definedName name="data6" localSheetId="6">#REF!</definedName>
    <definedName name="data6" localSheetId="10">#REF!</definedName>
    <definedName name="data6" localSheetId="14">#REF!</definedName>
    <definedName name="data6">#REF!</definedName>
    <definedName name="data7.1" localSheetId="1">#REF!</definedName>
    <definedName name="data7.1" localSheetId="6">#REF!</definedName>
    <definedName name="data7.1" localSheetId="10">#REF!</definedName>
    <definedName name="data7.1" localSheetId="14">#REF!</definedName>
    <definedName name="data7.1">#REF!</definedName>
    <definedName name="data7.2.1" localSheetId="1">#REF!</definedName>
    <definedName name="data7.2.1" localSheetId="6">#REF!</definedName>
    <definedName name="data7.2.1" localSheetId="10">#REF!</definedName>
    <definedName name="data7.2.1" localSheetId="14">#REF!</definedName>
    <definedName name="data7.2.1">#REF!</definedName>
    <definedName name="data7.2.2" localSheetId="1">#REF!</definedName>
    <definedName name="data7.2.2" localSheetId="6">#REF!</definedName>
    <definedName name="data7.2.2" localSheetId="10">#REF!</definedName>
    <definedName name="data7.2.2" localSheetId="14">#REF!</definedName>
    <definedName name="data7.2.2">#REF!</definedName>
    <definedName name="data7.2.3" localSheetId="1">#REF!</definedName>
    <definedName name="data7.2.3" localSheetId="6">#REF!</definedName>
    <definedName name="data7.2.3" localSheetId="10">#REF!</definedName>
    <definedName name="data7.2.3" localSheetId="14">#REF!</definedName>
    <definedName name="data7.2.3">#REF!</definedName>
    <definedName name="data8" localSheetId="1">#REF!</definedName>
    <definedName name="data8" localSheetId="6">#REF!</definedName>
    <definedName name="data8" localSheetId="10">#REF!</definedName>
    <definedName name="data8" localSheetId="14">#REF!</definedName>
    <definedName name="data8">#REF!</definedName>
    <definedName name="data8a" localSheetId="1">#REF!</definedName>
    <definedName name="data8a" localSheetId="6">#REF!</definedName>
    <definedName name="data8a" localSheetId="10">#REF!</definedName>
    <definedName name="data8a" localSheetId="14">#REF!</definedName>
    <definedName name="data8a">#REF!</definedName>
    <definedName name="data8i" localSheetId="1">#REF!</definedName>
    <definedName name="data8i" localSheetId="6">#REF!</definedName>
    <definedName name="data8i" localSheetId="10">#REF!</definedName>
    <definedName name="data8i" localSheetId="14">#REF!</definedName>
    <definedName name="data8i">#REF!</definedName>
    <definedName name="data9" localSheetId="1">#REF!</definedName>
    <definedName name="data9" localSheetId="6">#REF!</definedName>
    <definedName name="data9" localSheetId="10">#REF!</definedName>
    <definedName name="data9" localSheetId="14">#REF!</definedName>
    <definedName name="data9">#REF!</definedName>
    <definedName name="data9.3" localSheetId="1">#REF!</definedName>
    <definedName name="data9.3" localSheetId="6">#REF!</definedName>
    <definedName name="data9.3" localSheetId="10">#REF!</definedName>
    <definedName name="data9.3" localSheetId="14">#REF!</definedName>
    <definedName name="data9.3">#REF!</definedName>
    <definedName name="datacg" localSheetId="1">#REF!</definedName>
    <definedName name="datacg" localSheetId="6">#REF!</definedName>
    <definedName name="datacg" localSheetId="10">#REF!</definedName>
    <definedName name="datacg" localSheetId="14">#REF!</definedName>
    <definedName name="datacg">#REF!</definedName>
    <definedName name="for10.2" localSheetId="1">#REF!</definedName>
    <definedName name="for10.2" localSheetId="6">#REF!</definedName>
    <definedName name="for10.2" localSheetId="10">#REF!</definedName>
    <definedName name="for10.2" localSheetId="14">#REF!</definedName>
    <definedName name="for10.2">#REF!</definedName>
    <definedName name="for13.1" localSheetId="1">#REF!</definedName>
    <definedName name="for13.1" localSheetId="6">#REF!</definedName>
    <definedName name="for13.1" localSheetId="10">#REF!</definedName>
    <definedName name="for13.1" localSheetId="14">#REF!</definedName>
    <definedName name="for13.1">#REF!</definedName>
    <definedName name="for13.2" localSheetId="1">#REF!</definedName>
    <definedName name="for13.2" localSheetId="6">#REF!</definedName>
    <definedName name="for13.2" localSheetId="10">#REF!</definedName>
    <definedName name="for13.2" localSheetId="14">#REF!</definedName>
    <definedName name="for13.2">#REF!</definedName>
    <definedName name="for13.3" localSheetId="1">#REF!</definedName>
    <definedName name="for13.3" localSheetId="6">#REF!</definedName>
    <definedName name="for13.3" localSheetId="10">#REF!</definedName>
    <definedName name="for13.3" localSheetId="14">#REF!</definedName>
    <definedName name="for13.3">#REF!</definedName>
    <definedName name="for2_2_1" localSheetId="1">#REF!</definedName>
    <definedName name="for2_2_1" localSheetId="6">#REF!</definedName>
    <definedName name="for2_2_1" localSheetId="10">#REF!</definedName>
    <definedName name="for2_2_1" localSheetId="14">#REF!</definedName>
    <definedName name="for2_2_1">#REF!</definedName>
    <definedName name="for4_1" localSheetId="7">'[1]3.1'!$X$7</definedName>
    <definedName name="for4_1" localSheetId="8">'[1]3.1'!$X$7</definedName>
    <definedName name="for4_1" localSheetId="11">'[1]3.1'!$X$7</definedName>
    <definedName name="for4_1">'[1]3.1'!$X$7</definedName>
    <definedName name="for5.1" localSheetId="1">#REF!</definedName>
    <definedName name="for5.1" localSheetId="6">#REF!</definedName>
    <definedName name="for5.1" localSheetId="10">#REF!</definedName>
    <definedName name="for5.1" localSheetId="14">#REF!</definedName>
    <definedName name="for5.1">#REF!</definedName>
    <definedName name="for7.1" localSheetId="1">#REF!</definedName>
    <definedName name="for7.1" localSheetId="6">#REF!</definedName>
    <definedName name="for7.1" localSheetId="10">#REF!</definedName>
    <definedName name="for7.1" localSheetId="14">#REF!</definedName>
    <definedName name="for7.1">#REF!</definedName>
    <definedName name="for7.2.1" localSheetId="1">#REF!</definedName>
    <definedName name="for7.2.1" localSheetId="6">#REF!</definedName>
    <definedName name="for7.2.1" localSheetId="10">#REF!</definedName>
    <definedName name="for7.2.1" localSheetId="14">#REF!</definedName>
    <definedName name="for7.2.1">#REF!</definedName>
    <definedName name="for7.2.2" localSheetId="1">#REF!</definedName>
    <definedName name="for7.2.2" localSheetId="6">#REF!</definedName>
    <definedName name="for7.2.2" localSheetId="10">#REF!</definedName>
    <definedName name="for7.2.2" localSheetId="14">#REF!</definedName>
    <definedName name="for7.2.2">#REF!</definedName>
    <definedName name="for7.2.3" localSheetId="1">#REF!</definedName>
    <definedName name="for7.2.3" localSheetId="6">#REF!</definedName>
    <definedName name="for7.2.3" localSheetId="10">#REF!</definedName>
    <definedName name="for7.2.3" localSheetId="14">#REF!</definedName>
    <definedName name="for7.2.3">#REF!</definedName>
    <definedName name="for8a" localSheetId="1">#REF!</definedName>
    <definedName name="for8a" localSheetId="6">#REF!</definedName>
    <definedName name="for8a" localSheetId="10">#REF!</definedName>
    <definedName name="for8a" localSheetId="14">#REF!</definedName>
    <definedName name="for8a">#REF!</definedName>
    <definedName name="for8i" localSheetId="1">#REF!</definedName>
    <definedName name="for8i" localSheetId="6">#REF!</definedName>
    <definedName name="for8i" localSheetId="10">#REF!</definedName>
    <definedName name="for8i" localSheetId="14">#REF!</definedName>
    <definedName name="for8i">#REF!</definedName>
    <definedName name="for9.3" localSheetId="1">#REF!</definedName>
    <definedName name="for9.3" localSheetId="6">#REF!</definedName>
    <definedName name="for9.3" localSheetId="10">#REF!</definedName>
    <definedName name="for9.3" localSheetId="14">#REF!</definedName>
    <definedName name="for9.3">#REF!</definedName>
    <definedName name="forcg" localSheetId="1">#REF!</definedName>
    <definedName name="forcg" localSheetId="6">#REF!</definedName>
    <definedName name="forcg" localSheetId="10">#REF!</definedName>
    <definedName name="forcg" localSheetId="14">#REF!</definedName>
    <definedName name="forcg">#REF!</definedName>
    <definedName name="formulation" localSheetId="1">#REF!</definedName>
    <definedName name="formulation" localSheetId="6">#REF!</definedName>
    <definedName name="formulation" localSheetId="10">#REF!</definedName>
    <definedName name="formulation" localSheetId="14">#REF!</definedName>
    <definedName name="formulation">#REF!</definedName>
    <definedName name="note" localSheetId="1">#REF!</definedName>
    <definedName name="note" localSheetId="6">#REF!</definedName>
    <definedName name="note" localSheetId="10">#REF!</definedName>
    <definedName name="note" localSheetId="14">#REF!</definedName>
    <definedName name="note">#REF!</definedName>
    <definedName name="note1" localSheetId="1">#REF!</definedName>
    <definedName name="note1" localSheetId="6">#REF!</definedName>
    <definedName name="note1" localSheetId="10">#REF!</definedName>
    <definedName name="note1" localSheetId="14">#REF!</definedName>
    <definedName name="note1">#REF!</definedName>
    <definedName name="note10" localSheetId="7">'[1]8'!$AL$7</definedName>
    <definedName name="note10" localSheetId="8">'[1]8'!$AL$7</definedName>
    <definedName name="note10" localSheetId="11">'[1]8'!$AL$7</definedName>
    <definedName name="note10">'[1]8'!$AL$7</definedName>
    <definedName name="note10.2" localSheetId="1">#REF!</definedName>
    <definedName name="note10.2" localSheetId="6">#REF!</definedName>
    <definedName name="note10.2" localSheetId="10">#REF!</definedName>
    <definedName name="note10.2" localSheetId="14">#REF!</definedName>
    <definedName name="note10.2">#REF!</definedName>
    <definedName name="note11" localSheetId="1">#REF!</definedName>
    <definedName name="note11" localSheetId="6">#REF!</definedName>
    <definedName name="note11" localSheetId="10">#REF!</definedName>
    <definedName name="note11" localSheetId="14">#REF!</definedName>
    <definedName name="note11">#REF!</definedName>
    <definedName name="note12" localSheetId="1">#REF!</definedName>
    <definedName name="note12" localSheetId="6">#REF!</definedName>
    <definedName name="note12" localSheetId="10">#REF!</definedName>
    <definedName name="note12" localSheetId="14">#REF!</definedName>
    <definedName name="note12">#REF!</definedName>
    <definedName name="note13" localSheetId="7">'[1]11'!$AL$7</definedName>
    <definedName name="note13" localSheetId="8">'[1]11'!$AL$7</definedName>
    <definedName name="note13" localSheetId="11">'[1]11'!$AL$7</definedName>
    <definedName name="note13">'[1]11'!$AL$7</definedName>
    <definedName name="note13.1" localSheetId="1">#REF!</definedName>
    <definedName name="note13.1" localSheetId="6">#REF!</definedName>
    <definedName name="note13.1" localSheetId="10">#REF!</definedName>
    <definedName name="note13.1" localSheetId="14">#REF!</definedName>
    <definedName name="note13.1">#REF!</definedName>
    <definedName name="note13.2" localSheetId="1">#REF!</definedName>
    <definedName name="note13.2" localSheetId="6">#REF!</definedName>
    <definedName name="note13.2" localSheetId="10">#REF!</definedName>
    <definedName name="note13.2" localSheetId="14">#REF!</definedName>
    <definedName name="note13.2">#REF!</definedName>
    <definedName name="note13.3" localSheetId="1">#REF!</definedName>
    <definedName name="note13.3" localSheetId="6">#REF!</definedName>
    <definedName name="note13.3" localSheetId="10">#REF!</definedName>
    <definedName name="note13.3" localSheetId="14">#REF!</definedName>
    <definedName name="note13.3">#REF!</definedName>
    <definedName name="note14" localSheetId="1">#REF!</definedName>
    <definedName name="note14" localSheetId="6">#REF!</definedName>
    <definedName name="note14" localSheetId="10">#REF!</definedName>
    <definedName name="note14" localSheetId="14">#REF!</definedName>
    <definedName name="note14">#REF!</definedName>
    <definedName name="note16" localSheetId="1">#REF!</definedName>
    <definedName name="note16" localSheetId="6">#REF!</definedName>
    <definedName name="note16" localSheetId="10">#REF!</definedName>
    <definedName name="note16" localSheetId="14">#REF!</definedName>
    <definedName name="note16">#REF!</definedName>
    <definedName name="note17" localSheetId="1">#REF!</definedName>
    <definedName name="note17" localSheetId="6">#REF!</definedName>
    <definedName name="note17" localSheetId="10">#REF!</definedName>
    <definedName name="note17" localSheetId="14">#REF!</definedName>
    <definedName name="note17">#REF!</definedName>
    <definedName name="note2_2_1" localSheetId="1">#REF!</definedName>
    <definedName name="note2_2_1" localSheetId="6">#REF!</definedName>
    <definedName name="note2_2_1" localSheetId="10">#REF!</definedName>
    <definedName name="note2_2_1" localSheetId="14">#REF!</definedName>
    <definedName name="note2_2_1">#REF!</definedName>
    <definedName name="note3.6" localSheetId="1">#REF!</definedName>
    <definedName name="note3.6" localSheetId="6">#REF!</definedName>
    <definedName name="note3.6" localSheetId="10">#REF!</definedName>
    <definedName name="note3.6" localSheetId="14">#REF!</definedName>
    <definedName name="note3.6">#REF!</definedName>
    <definedName name="note3.7" localSheetId="1">#REF!</definedName>
    <definedName name="note3.7" localSheetId="6">#REF!</definedName>
    <definedName name="note3.7" localSheetId="10">#REF!</definedName>
    <definedName name="note3.7" localSheetId="14">#REF!</definedName>
    <definedName name="note3.7">#REF!</definedName>
    <definedName name="note4" localSheetId="1">#REF!</definedName>
    <definedName name="note4" localSheetId="6">#REF!</definedName>
    <definedName name="note4" localSheetId="10">#REF!</definedName>
    <definedName name="note4" localSheetId="14">#REF!</definedName>
    <definedName name="note4">#REF!</definedName>
    <definedName name="note4_1" localSheetId="7">'[1]3.1'!$AL$7</definedName>
    <definedName name="note4_1" localSheetId="8">'[1]3.1'!$AL$7</definedName>
    <definedName name="note4_1" localSheetId="11">'[1]3.1'!$AL$7</definedName>
    <definedName name="note4_1">'[1]3.1'!$AL$7</definedName>
    <definedName name="note5" localSheetId="1">#REF!</definedName>
    <definedName name="note5" localSheetId="6">#REF!</definedName>
    <definedName name="note5" localSheetId="10">#REF!</definedName>
    <definedName name="note5" localSheetId="14">#REF!</definedName>
    <definedName name="note5">#REF!</definedName>
    <definedName name="note5.1" localSheetId="1">#REF!</definedName>
    <definedName name="note5.1" localSheetId="6">#REF!</definedName>
    <definedName name="note5.1" localSheetId="10">#REF!</definedName>
    <definedName name="note5.1" localSheetId="14">#REF!</definedName>
    <definedName name="note5.1">#REF!</definedName>
    <definedName name="note6" localSheetId="1">#REF!</definedName>
    <definedName name="note6" localSheetId="6">#REF!</definedName>
    <definedName name="note6" localSheetId="10">#REF!</definedName>
    <definedName name="note6" localSheetId="14">#REF!</definedName>
    <definedName name="note6">#REF!</definedName>
    <definedName name="note7.1" localSheetId="1">#REF!</definedName>
    <definedName name="note7.1" localSheetId="6">#REF!</definedName>
    <definedName name="note7.1" localSheetId="10">#REF!</definedName>
    <definedName name="note7.1" localSheetId="14">#REF!</definedName>
    <definedName name="note7.1">#REF!</definedName>
    <definedName name="note7.2.1" localSheetId="1">#REF!</definedName>
    <definedName name="note7.2.1" localSheetId="6">#REF!</definedName>
    <definedName name="note7.2.1" localSheetId="10">#REF!</definedName>
    <definedName name="note7.2.1" localSheetId="14">#REF!</definedName>
    <definedName name="note7.2.1">#REF!</definedName>
    <definedName name="note7.2.2" localSheetId="1">#REF!</definedName>
    <definedName name="note7.2.2" localSheetId="6">#REF!</definedName>
    <definedName name="note7.2.2" localSheetId="10">#REF!</definedName>
    <definedName name="note7.2.2" localSheetId="14">#REF!</definedName>
    <definedName name="note7.2.2">#REF!</definedName>
    <definedName name="note7.2.3" localSheetId="1">#REF!</definedName>
    <definedName name="note7.2.3" localSheetId="6">#REF!</definedName>
    <definedName name="note7.2.3" localSheetId="10">#REF!</definedName>
    <definedName name="note7.2.3" localSheetId="14">#REF!</definedName>
    <definedName name="note7.2.3">#REF!</definedName>
    <definedName name="note8" localSheetId="1">#REF!</definedName>
    <definedName name="note8" localSheetId="6">#REF!</definedName>
    <definedName name="note8" localSheetId="10">#REF!</definedName>
    <definedName name="note8" localSheetId="14">#REF!</definedName>
    <definedName name="note8">#REF!</definedName>
    <definedName name="note8a" localSheetId="1">#REF!</definedName>
    <definedName name="note8a" localSheetId="6">#REF!</definedName>
    <definedName name="note8a" localSheetId="10">#REF!</definedName>
    <definedName name="note8a" localSheetId="14">#REF!</definedName>
    <definedName name="note8a">#REF!</definedName>
    <definedName name="note8i" localSheetId="1">#REF!</definedName>
    <definedName name="note8i" localSheetId="6">#REF!</definedName>
    <definedName name="note8i" localSheetId="10">#REF!</definedName>
    <definedName name="note8i" localSheetId="14">#REF!</definedName>
    <definedName name="note8i">#REF!</definedName>
    <definedName name="note9" localSheetId="1">#REF!</definedName>
    <definedName name="note9" localSheetId="6">#REF!</definedName>
    <definedName name="note9" localSheetId="10">#REF!</definedName>
    <definedName name="note9" localSheetId="14">#REF!</definedName>
    <definedName name="note9">#REF!</definedName>
    <definedName name="note9.3" localSheetId="1">#REF!</definedName>
    <definedName name="note9.3" localSheetId="6">#REF!</definedName>
    <definedName name="note9.3" localSheetId="10">#REF!</definedName>
    <definedName name="note9.3" localSheetId="14">#REF!</definedName>
    <definedName name="note9.3">#REF!</definedName>
    <definedName name="notecg" localSheetId="1">#REF!</definedName>
    <definedName name="notecg" localSheetId="6">#REF!</definedName>
    <definedName name="notecg" localSheetId="10">#REF!</definedName>
    <definedName name="notecg" localSheetId="14">#REF!</definedName>
    <definedName name="notecg">#REF!</definedName>
    <definedName name="_xlnm.Print_Titles" localSheetId="0">'summary2022Y'!$8:$10</definedName>
    <definedName name="remark11.3" localSheetId="7">'[1]9.3'!$BJ$7</definedName>
    <definedName name="remark11.3" localSheetId="8">'[1]9.3'!$BJ$7</definedName>
    <definedName name="remark11.3" localSheetId="11">'[1]9.3'!$BJ$7</definedName>
    <definedName name="remark11.3">'[1]9.3'!$BJ$7</definedName>
    <definedName name="remark13" localSheetId="7">'[1]11'!$BJ$7</definedName>
    <definedName name="remark13" localSheetId="8">'[1]11'!$BJ$7</definedName>
    <definedName name="remark13" localSheetId="11">'[1]11'!$BJ$7</definedName>
    <definedName name="remark13">'[1]11'!$BJ$7</definedName>
    <definedName name="remark13.3" localSheetId="1">#REF!</definedName>
    <definedName name="remark13.3" localSheetId="6">#REF!</definedName>
    <definedName name="remark13.3" localSheetId="10">#REF!</definedName>
    <definedName name="remark13.3" localSheetId="14">#REF!</definedName>
    <definedName name="remark13.3">#REF!</definedName>
    <definedName name="remark14" localSheetId="7">'[1]12'!$BJ$7</definedName>
    <definedName name="remark14" localSheetId="8">'[1]12'!$BJ$7</definedName>
    <definedName name="remark14" localSheetId="11">'[1]12'!$BJ$7</definedName>
    <definedName name="remark14">'[1]12'!$BJ$7</definedName>
    <definedName name="remark17" localSheetId="1">#REF!</definedName>
    <definedName name="remark17" localSheetId="6">#REF!</definedName>
    <definedName name="remark17" localSheetId="10">#REF!</definedName>
    <definedName name="remark17" localSheetId="14">#REF!</definedName>
    <definedName name="remark17">#REF!</definedName>
    <definedName name="score" localSheetId="1">#REF!</definedName>
    <definedName name="score" localSheetId="6">#REF!</definedName>
    <definedName name="score" localSheetId="10">#REF!</definedName>
    <definedName name="score" localSheetId="14">#REF!</definedName>
    <definedName name="score">#REF!</definedName>
    <definedName name="score10" localSheetId="7">'[1]8'!$M$7</definedName>
    <definedName name="score10" localSheetId="8">'[1]8'!$M$7</definedName>
    <definedName name="score10" localSheetId="11">'[1]8'!$M$7</definedName>
    <definedName name="score10">'[1]8'!$M$7</definedName>
    <definedName name="score10.2" localSheetId="1">#REF!</definedName>
    <definedName name="score10.2" localSheetId="6">#REF!</definedName>
    <definedName name="score10.2" localSheetId="10">#REF!</definedName>
    <definedName name="score10.2" localSheetId="14">#REF!</definedName>
    <definedName name="score10.2">#REF!</definedName>
    <definedName name="score11" localSheetId="1">#REF!</definedName>
    <definedName name="score11" localSheetId="6">#REF!</definedName>
    <definedName name="score11" localSheetId="10">#REF!</definedName>
    <definedName name="score11" localSheetId="14">#REF!</definedName>
    <definedName name="score11">#REF!</definedName>
    <definedName name="score12" localSheetId="1">#REF!</definedName>
    <definedName name="score12" localSheetId="6">#REF!</definedName>
    <definedName name="score12" localSheetId="10">#REF!</definedName>
    <definedName name="score12" localSheetId="14">#REF!</definedName>
    <definedName name="score12">#REF!</definedName>
    <definedName name="score13" localSheetId="1">#REF!</definedName>
    <definedName name="score13" localSheetId="6">#REF!</definedName>
    <definedName name="score13" localSheetId="10">#REF!</definedName>
    <definedName name="score13" localSheetId="14">#REF!</definedName>
    <definedName name="score13">#REF!</definedName>
    <definedName name="score13.1" localSheetId="1">#REF!</definedName>
    <definedName name="score13.1" localSheetId="6">#REF!</definedName>
    <definedName name="score13.1" localSheetId="10">#REF!</definedName>
    <definedName name="score13.1" localSheetId="14">#REF!</definedName>
    <definedName name="score13.1">#REF!</definedName>
    <definedName name="score13.2" localSheetId="1">#REF!</definedName>
    <definedName name="score13.2" localSheetId="6">#REF!</definedName>
    <definedName name="score13.2" localSheetId="10">#REF!</definedName>
    <definedName name="score13.2" localSheetId="14">#REF!</definedName>
    <definedName name="score13.2">#REF!</definedName>
    <definedName name="score13.3" localSheetId="1">#REF!</definedName>
    <definedName name="score13.3" localSheetId="6">#REF!</definedName>
    <definedName name="score13.3" localSheetId="10">#REF!</definedName>
    <definedName name="score13.3" localSheetId="14">#REF!</definedName>
    <definedName name="score13.3">#REF!</definedName>
    <definedName name="score14" localSheetId="7">'[1]12'!$M$7</definedName>
    <definedName name="score14" localSheetId="8">'[1]12'!$M$7</definedName>
    <definedName name="score14" localSheetId="11">'[1]12'!$M$7</definedName>
    <definedName name="score14">'[1]12'!$M$7</definedName>
    <definedName name="score17" localSheetId="1">#REF!</definedName>
    <definedName name="score17" localSheetId="6">#REF!</definedName>
    <definedName name="score17" localSheetId="10">#REF!</definedName>
    <definedName name="score17" localSheetId="14">#REF!</definedName>
    <definedName name="score17">#REF!</definedName>
    <definedName name="score2_2_1" localSheetId="1">#REF!</definedName>
    <definedName name="score2_2_1" localSheetId="6">#REF!</definedName>
    <definedName name="score2_2_1" localSheetId="10">#REF!</definedName>
    <definedName name="score2_2_1" localSheetId="14">#REF!</definedName>
    <definedName name="score2_2_1">#REF!</definedName>
    <definedName name="score4_1" localSheetId="7">'[1]3.1'!$M$7</definedName>
    <definedName name="score4_1" localSheetId="8">'[1]3.1'!$M$7</definedName>
    <definedName name="score4_1" localSheetId="11">'[1]3.1'!$M$7</definedName>
    <definedName name="score4_1">'[1]3.1'!$M$7</definedName>
    <definedName name="score5" localSheetId="1">#REF!</definedName>
    <definedName name="score5" localSheetId="6">#REF!</definedName>
    <definedName name="score5" localSheetId="10">#REF!</definedName>
    <definedName name="score5" localSheetId="14">#REF!</definedName>
    <definedName name="score5">#REF!</definedName>
    <definedName name="score5.1" localSheetId="1">#REF!</definedName>
    <definedName name="score5.1" localSheetId="6">#REF!</definedName>
    <definedName name="score5.1" localSheetId="10">#REF!</definedName>
    <definedName name="score5.1" localSheetId="14">#REF!</definedName>
    <definedName name="score5.1">#REF!</definedName>
    <definedName name="score6" localSheetId="1">#REF!</definedName>
    <definedName name="score6" localSheetId="6">#REF!</definedName>
    <definedName name="score6" localSheetId="10">#REF!</definedName>
    <definedName name="score6" localSheetId="14">#REF!</definedName>
    <definedName name="score6">#REF!</definedName>
    <definedName name="score7.1" localSheetId="1">#REF!</definedName>
    <definedName name="score7.1" localSheetId="6">#REF!</definedName>
    <definedName name="score7.1" localSheetId="10">#REF!</definedName>
    <definedName name="score7.1" localSheetId="14">#REF!</definedName>
    <definedName name="score7.1">#REF!</definedName>
    <definedName name="score7.2.1" localSheetId="1">#REF!</definedName>
    <definedName name="score7.2.1" localSheetId="6">#REF!</definedName>
    <definedName name="score7.2.1" localSheetId="10">#REF!</definedName>
    <definedName name="score7.2.1" localSheetId="14">#REF!</definedName>
    <definedName name="score7.2.1">#REF!</definedName>
    <definedName name="score7.2.2" localSheetId="1">#REF!</definedName>
    <definedName name="score7.2.2" localSheetId="6">#REF!</definedName>
    <definedName name="score7.2.2" localSheetId="10">#REF!</definedName>
    <definedName name="score7.2.2" localSheetId="14">#REF!</definedName>
    <definedName name="score7.2.2">#REF!</definedName>
    <definedName name="score7.2.3" localSheetId="1">#REF!</definedName>
    <definedName name="score7.2.3" localSheetId="6">#REF!</definedName>
    <definedName name="score7.2.3" localSheetId="10">#REF!</definedName>
    <definedName name="score7.2.3" localSheetId="14">#REF!</definedName>
    <definedName name="score7.2.3">#REF!</definedName>
    <definedName name="score8" localSheetId="1">#REF!</definedName>
    <definedName name="score8" localSheetId="6">#REF!</definedName>
    <definedName name="score8" localSheetId="10">#REF!</definedName>
    <definedName name="score8" localSheetId="14">#REF!</definedName>
    <definedName name="score8">#REF!</definedName>
    <definedName name="score8a" localSheetId="1">#REF!</definedName>
    <definedName name="score8a" localSheetId="6">#REF!</definedName>
    <definedName name="score8a" localSheetId="10">#REF!</definedName>
    <definedName name="score8a" localSheetId="14">#REF!</definedName>
    <definedName name="score8a">#REF!</definedName>
    <definedName name="score8i" localSheetId="1">#REF!</definedName>
    <definedName name="score8i" localSheetId="6">#REF!</definedName>
    <definedName name="score8i" localSheetId="10">#REF!</definedName>
    <definedName name="score8i" localSheetId="14">#REF!</definedName>
    <definedName name="score8i">#REF!</definedName>
    <definedName name="score9" localSheetId="1">#REF!</definedName>
    <definedName name="score9" localSheetId="6">#REF!</definedName>
    <definedName name="score9" localSheetId="10">#REF!</definedName>
    <definedName name="score9" localSheetId="14">#REF!</definedName>
    <definedName name="score9">#REF!</definedName>
    <definedName name="score9.3" localSheetId="1">#REF!</definedName>
    <definedName name="score9.3" localSheetId="6">#REF!</definedName>
    <definedName name="score9.3" localSheetId="10">#REF!</definedName>
    <definedName name="score9.3" localSheetId="14">#REF!</definedName>
    <definedName name="score9.3">#REF!</definedName>
    <definedName name="scorecg" localSheetId="1">#REF!</definedName>
    <definedName name="scorecg" localSheetId="6">#REF!</definedName>
    <definedName name="scorecg" localSheetId="10">#REF!</definedName>
    <definedName name="scorecg" localSheetId="14">#REF!</definedName>
    <definedName name="scorecg">#REF!</definedName>
    <definedName name="table9" localSheetId="1">#REF!</definedName>
    <definedName name="table9" localSheetId="6">#REF!</definedName>
    <definedName name="table9" localSheetId="10">#REF!</definedName>
    <definedName name="table9" localSheetId="14">#REF!</definedName>
    <definedName name="table9">#REF!</definedName>
    <definedName name="ห" localSheetId="1">#REF!</definedName>
    <definedName name="ห" localSheetId="6">#REF!</definedName>
    <definedName name="ห" localSheetId="10">#REF!</definedName>
    <definedName name="ห" localSheetId="14">#REF!</definedName>
    <definedName name="ห">#REF!</definedName>
  </definedNames>
  <calcPr fullCalcOnLoad="1"/>
</workbook>
</file>

<file path=xl/comments11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comments8.xml><?xml version="1.0" encoding="utf-8"?>
<comments xmlns="http://schemas.openxmlformats.org/spreadsheetml/2006/main">
  <authors>
    <author>AGO</author>
  </authors>
  <commentList>
    <comment ref="E22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30/3/2565</t>
        </r>
      </text>
    </comment>
    <comment ref="O22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     "ตัวอย่าง 30/3/2565"
2. การแนบเอกสาร/หลักฐาน
    - กรณีหน่วยงานได้รับจัดสรรงบลงทุน (รายการปีเดียว) รอบ 6 เดือน และได้แนบเอกสาร/หลักฐานการรายงานในรอบ 6 เดือน ครบถ้วนแล้ว ในรอบ 12 เดือน หน่วยงานไม่ต้องแนบเอกสาร/หลักฐานประกอบการรายงานซ้ำ 
แต่หากได้รับจัดสรรงบลงทุน (รายการปีเดียว) เพิ่มเติม ในรอบ 12 เดือน หน่วยงานต้องแนบรายงานและเอกสาร/หลักฐานประกอบการรายงานในส่วนที่เพิ่มเติมมาให้ครบถ้วน
    - กรณีหน่วยงานได้รับจัดสรรงบลงทุน (รายการปีเดียว) รอบ 6 เดือน แต่ไม่ได้แนบเอกสารหลักฐานประกอบ
การรายงานในรอบ 6 เดือน ดังนั้น ในรอบ 12 เดือน หน่วยงานต้องแนบเอกสาร/หลักฐานประกอบการรายงาน
มาให้ครบถ้วน</t>
        </r>
      </text>
    </comment>
  </commentList>
</comments>
</file>

<file path=xl/sharedStrings.xml><?xml version="1.0" encoding="utf-8"?>
<sst xmlns="http://schemas.openxmlformats.org/spreadsheetml/2006/main" count="610" uniqueCount="226">
  <si>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</si>
  <si>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</si>
  <si>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</si>
  <si>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</si>
  <si>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</si>
  <si>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</si>
  <si>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</si>
  <si>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</si>
  <si>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</si>
  <si>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</si>
  <si>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</si>
  <si>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</si>
  <si>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</si>
  <si>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</si>
  <si>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</si>
  <si>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</si>
  <si>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</si>
  <si>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</si>
  <si>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</si>
  <si>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ตัวชี้วัด</t>
  </si>
  <si>
    <t>ระดับคะแนนที่ได้</t>
  </si>
  <si>
    <t>น้ำหนัก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</si>
  <si>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</si>
  <si>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</si>
  <si>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</si>
  <si>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</si>
  <si>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</si>
  <si>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</si>
  <si>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</si>
  <si>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</si>
  <si>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</si>
  <si>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</si>
  <si>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</si>
  <si>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</si>
  <si>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</si>
  <si>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</si>
  <si>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</si>
  <si>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</si>
  <si>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</si>
  <si>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</si>
  <si>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</si>
  <si>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</si>
  <si>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</si>
  <si>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</si>
  <si>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</si>
  <si>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</si>
  <si>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</si>
  <si>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</si>
  <si>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</si>
  <si>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</si>
  <si>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</si>
  <si>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</si>
  <si>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</si>
  <si>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</si>
  <si>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</si>
  <si>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</si>
  <si>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</si>
  <si>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</si>
  <si>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</si>
  <si>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</si>
  <si>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</si>
  <si>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</si>
  <si>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</si>
  <si>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</si>
  <si>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</si>
  <si>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</si>
  <si>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</si>
  <si>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</si>
  <si>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</si>
  <si>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</si>
  <si>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</si>
  <si>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</si>
  <si>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</si>
  <si>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</si>
  <si>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</si>
  <si>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</si>
  <si>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</si>
  <si>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</si>
  <si>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</si>
  <si>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</si>
  <si>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</si>
  <si>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</si>
  <si>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</si>
  <si>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</si>
  <si>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</si>
  <si>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</si>
  <si>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</si>
  <si>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</si>
  <si>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</si>
  <si>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</si>
  <si>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</si>
  <si>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</si>
  <si>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</si>
  <si>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</si>
  <si>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</si>
  <si>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</si>
  <si>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</si>
  <si>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</si>
  <si>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</si>
  <si>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</si>
  <si>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</si>
  <si>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</si>
  <si>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</si>
  <si>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</si>
  <si>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</si>
  <si>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</si>
  <si>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</si>
  <si>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2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</si>
  <si>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</si>
  <si>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t>มิติที่  3</t>
  </si>
  <si>
    <t>มิติที่ 4</t>
  </si>
  <si>
    <t>มิติที่ 2 ด้านคุณภาพการให้บริการ</t>
  </si>
  <si>
    <t>มิติที่ 3  ด้านประสิทธิภาพของการปฎิบัติราชการ</t>
  </si>
  <si>
    <t>* ให้ส่งเอกสารสรุปผลการสำรวจ แนบมาพร้อมแบบรายงาน</t>
  </si>
  <si>
    <t>ค่าคะแนน</t>
  </si>
  <si>
    <t>ผลการดำเนินงาน
(ร้อยละ)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</si>
  <si>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</si>
  <si>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</si>
  <si>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3.11.1</t>
  </si>
  <si>
    <t>3.11.2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</si>
  <si>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</si>
  <si>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</si>
  <si>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</si>
  <si>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</si>
  <si>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</si>
  <si>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</si>
  <si>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</si>
  <si>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</si>
  <si>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</si>
  <si>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 xml:space="preserve">ตัวชี้วัดที่ 3.11.1 </t>
  </si>
  <si>
    <t>ลำดับที่</t>
  </si>
  <si>
    <t>วันที่มีหนังสือขอจัดสรรเงินงบประมาณ</t>
  </si>
  <si>
    <t>วันที่ลงนามในสัญญา</t>
  </si>
  <si>
    <t>รวมจำนวนวัน</t>
  </si>
  <si>
    <t>รวม
จำนวนวัน</t>
  </si>
  <si>
    <t xml:space="preserve">ตัวชี้วัดที่ 3.11.2 </t>
  </si>
  <si>
    <t>จำนวนแผนงาน/โครงการที่สามารถจัดส่งรายงานผลการตรวจรับฯ/โครงการ
ที่สามารถดำเนินการเบิกจ่ายเงินฯ ได้แล้วเสร็จ</t>
  </si>
  <si>
    <t>สำนักบริหารทรัพย์สิน</t>
  </si>
  <si>
    <t>สำนักการคลัง</t>
  </si>
  <si>
    <t>วันที่เบิกจ่ายเงินงบประมาณ</t>
  </si>
  <si>
    <t>มิติที่ 4 ด้านการพัฒนาองค์การ</t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</si>
  <si>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</t>
    </r>
  </si>
  <si>
    <r>
      <t>วันที่</t>
    </r>
    <r>
      <rPr>
        <b/>
        <u val="single"/>
        <sz val="16"/>
        <rFont val="TH SarabunIT๙"/>
        <family val="2"/>
      </rPr>
      <t>ลงรับ</t>
    </r>
    <r>
      <rPr>
        <b/>
        <sz val="16"/>
        <rFont val="TH SarabunIT๙"/>
        <family val="2"/>
      </rPr>
      <t>หนังสือ
แจ้งกรอบ ฯ</t>
    </r>
  </si>
  <si>
    <t>วันที่รับหนังสือรายงานผลการตรวจรับ
ครบถ้วน สมบูรณ์</t>
  </si>
  <si>
    <t>วันที่ได้รับหนังสือการขอเบิกจ่าย
จาก สบท.</t>
  </si>
  <si>
    <t>วันที่มีหนังสือถึง สกค.
เพื่อขอเบิกจ่ายเงินงบประมาณ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</si>
  <si>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</si>
  <si>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</si>
  <si>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</si>
  <si>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</si>
  <si>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</si>
  <si>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</si>
  <si>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</si>
  <si>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</si>
  <si>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</si>
  <si>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ร้อยละของประชาชนที่มีความเชื่อมั่นและไว้วางใจ
ต่อการปฏิบัติราชการของสำนักงานอัยการสูงสุด</t>
  </si>
  <si>
    <t xml:space="preserve"> -</t>
  </si>
  <si>
    <t xml:space="preserve">                ประจำปีงบประมาณ พ.ศ. 2565</t>
  </si>
  <si>
    <t>มิติที่ 1</t>
  </si>
  <si>
    <t>ร้อยละของคดีอาญาที่จำเลยให้การปฏิเสธอและศาลมีคำพิพากษายกฟ้อง/ไม่เป็นไปตามฟ้องในปีงบประมาณ พ.ศ. 2565 
ด้วยเหตุปัจจัยที่มีนัยเกี่ยวกับการปฏิบัติหน้าที่ของพนักงานอัยการโดยตรง</t>
  </si>
  <si>
    <t>จำนวนคดีอาญาที่จำเลยให้การปฏิเสธและศาลมีคำพิพากษาในปีงบประมาณ พ.ศ. 2565 ทั้งหมด</t>
  </si>
  <si>
    <t>จำนวนคดีอาญาที่จำเลยให้การปฏิเสธและศาลมีคำพิพากษายกฟ้อง/ไม่เป็นไปตามฟ้อง ด้วยเหตุปัจจัยที่มีนัยเกี่ยวกับการปฏิบัติหน้าที่ของพนักงานอัยการโดยตรงทั้งหมด</t>
  </si>
  <si>
    <t>ร้อยละของคดีอาญาที่จำเลยให้การปฏิเสธอและศาลมีคำพิพากษายกฟ้อง/ไม่เป็นไปตามฟ้องในปีงบประมาณ พ.ศ. 2565 ด้วยเหตุปัจจัยที่มีนัยเกี่ยวกับการปฏิบัติหน้าที่ของพนักงานอัยการโดยตรง</t>
  </si>
  <si>
    <t>การรายงานฐานข้อมูลลูกหนี้ตามคำพิพากษาของหน่วยงานของรัฐและจำเลย/ผู้ประกัน
ที่ถูกยึดทรัพย์สินใช้ค่าปรับตามคำพิพากษาหรือคำสั่งศาล</t>
  </si>
  <si>
    <t>จำนวนทั้งหมด</t>
  </si>
  <si>
    <t>ดำเนินการได้</t>
  </si>
  <si>
    <t>คิดเป็นร้อยละ</t>
  </si>
  <si>
    <t>ไตรมาส 1</t>
  </si>
  <si>
    <t>ไตรมาส 2</t>
  </si>
  <si>
    <t>ไตรมาส 3</t>
  </si>
  <si>
    <t>ไตรมาส 4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</si>
  <si>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</si>
  <si>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</si>
  <si>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</si>
  <si>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</si>
  <si>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</si>
  <si>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จำนวนแผนงานโครงการที่รับผิดชอบทั้งหมด
ในปีงบประมาณ พ.ศ. 2565</t>
  </si>
  <si>
    <t>จำนวนโครงการที่ต้องดำเนินการจัดหาพัสดุทั้งหมด
ในปีงบประมาณ พ.ศ. 2565</t>
  </si>
  <si>
    <t>ร้อยละของหน่วยงานที่สามารถดำเนินการจัดหาพัสดุตามกระบวนการได้แล้วเสร็จภายในเวลาที่กำหนด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2565</t>
  </si>
  <si>
    <t>ร้อยละของความสำเร็จของการบริหารโครงการในงบลงทุน 
(รายการปีเดียว)</t>
  </si>
  <si>
    <t>ร้อยละของงานทางวินัยข้าราชการฝ่ายอัยการที่สามารถดำเนินการได้ตามขั้นตอนและระยะเวลาที่กำหนด</t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</si>
  <si>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</si>
  <si>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t>สำนักงานเลขาธิการสำนักงานอัยการสูงสุด</t>
  </si>
  <si>
    <t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</t>
  </si>
  <si>
    <t>สบท.</t>
  </si>
  <si>
    <t>สกค.</t>
  </si>
  <si>
    <t xml:space="preserve">ตัวชี้วัดย่อยที่ 1 </t>
  </si>
  <si>
    <t>ข้าราชการอัยการ
วัดระยะเวลาชั้นก่อนแต่งตั้งคณะกรรมการสอบสวน (90 วัน)</t>
  </si>
  <si>
    <t xml:space="preserve"> </t>
  </si>
  <si>
    <t xml:space="preserve">ตัวชี้วัดย่อยที่ 2 </t>
  </si>
  <si>
    <t>ข้าราชการธุรการวัดระยะเวลาชั้นก่อนแต่งตั้งคณะกรรมการสอบสวน (90 วัน)</t>
  </si>
  <si>
    <t>มิติที่  4</t>
  </si>
  <si>
    <t>หน่วยงานแนบเอกสารหลักฐานผลการดำเนินงานในแต่ละขั้นตอน และจัดส่งให้ สนผ. ด้วย</t>
  </si>
  <si>
    <t>ระดับความสำเร็จของการใช้ระบบการอำนวยความยุติธรรมอิเล็กทรอนิกส์ (AGO-E Prosecution)</t>
  </si>
  <si>
    <t>หน่วยงานมีการเผยแพร่/สื่อสารทำความเข้าใจในการใช้ระบบงานไม่น้อยกว่า 3 ช่องทาง</t>
  </si>
  <si>
    <t>มีจำนวนผู้ใช้ระบบ AGO-E Prosecution ไม่น้อยกว่าร้อยละ 75 ของจำนวนผู้มีสิทธิ์ใช้งานทั้งหมด</t>
  </si>
  <si>
    <t>มีจำนวนผู้ใช้ระบบ AGO-E Prosecution ไม่น้อยกว่าร้อยละ 80 ของจำนวนผู้มีสิทธิ์ใช้งานทั้งหมด</t>
  </si>
  <si>
    <t>สนผ., สทส., สฝสท.</t>
  </si>
  <si>
    <t>ระดับความสำเร็จของการปฏิบัติงานตามแผนยุทธศาสตร์สำนักงานอัยการสูงสุด แผนปฏิบัติการประจำปี และนโยบายอัยการสูงสุด 
ของหน่วยงานในสังกัดสำนักงานอัยการสูงสด</t>
  </si>
  <si>
    <t>ไม่สำเร็จ : หน่วยงานไม่สามารถดำเนินงานตามแผนยุทธศาสตร์สำนักงานอัยการสูงสุด แผนปฏิบัติการประจำปี และนโยบายอัยการสูงสุด ในปีงบประมาณ พ.ศ. 2565 ได้</t>
  </si>
  <si>
    <t>สำเร็จ : หน่วยงานสามารถดำเนินงานตามภารกิจงานของสำนักยุทธศาสตร์ นโยบาย และแผน เช่น จัดทำแผน การติดตาม/เร่งรัด การและประเมินผล แผนยุทธศาสตร์สำนักงานอัยการสูงสุด แผนปฏิบัติการประจำปี และนโยบายอัยการสูงสุด ในปีงบประมาณ พ.ศ. 2565 ได้ครบถ้วน</t>
  </si>
  <si>
    <t>ร้อยละของหน่วยงานที่สามารถดำเนินการจัดหาพัสดุตามกระบวนการ
ได้แล้วเสร็จภายในเวลาที่กำหนด นับแต่วันที่ได้รับหนังสือแจ้งกรอบ
การจัดสรรเงินงบประมาณ ในปีงบประมาณ พ.ศ. 2565</t>
  </si>
  <si>
    <t>ร้อยละของการเบิกจ่ายเงินตามแผนงาน/โครงการในงบลงทุนรายการ
ปีเดียวในปีงบประมาณ พ.ศ. 2565</t>
  </si>
  <si>
    <t xml:space="preserve">ร้อยละของการเบิกจ่ายเงินงบประมาณของสำนักงานอัยการสูงสุดประจำปีงบประมาณ พ.ศ. ๒๕๖๓  </t>
  </si>
  <si>
    <t>กรณีได้รับหนังสือแจ้งกรอบการจัดสรรเงิน พร้อมได้รับจัดสรรเงินงบประมาณ</t>
  </si>
  <si>
    <t>กรณีได้รับหนังสือแจ้งกรอบการจัดสรรเงิน แต่ยังไม่ได้รับจัดสรรเงินงบประมาณ</t>
  </si>
  <si>
    <t>1. กรณีวิธีการเจาะจง(30วัน)</t>
  </si>
  <si>
    <t>2. กรณีวิธีอื่นๆ
(120วัน)</t>
  </si>
  <si>
    <t>ร้อยละของการเบิกจ่ายเงิน
ตามแผนงาน/โครงการในงบลงทุนรายการไม่ผูกพัน</t>
  </si>
  <si>
    <t>จำนวนโครงการที่สามารถดำเนินการจัดหาพัสดุตามกระบวนการ
ได้แล้วเสร็จภายในระยะเวลาที่กำหนด</t>
  </si>
  <si>
    <t>ร้อยละของโครงการที่สามารถดำเนินการจัดหาพัสดุตามกระบวนการได้แล้วเสร็จ
ภายในเวลาที่กำหนด นับแต่วันที่ได้รับหนังสือแจ้งกรอบการจัดสรรเงินงบประมาณ
ในปีงบประมาณ พ.ศ. 2565</t>
  </si>
  <si>
    <t>ร้อยละของการเบิกจ่ายเงินตามแผนงาน/โครงการในงบลงทุนรายารปีเดียวในปีงบประมาณ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</si>
  <si>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</si>
  <si>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นำแนวทางการพัฒนาองค์กรไปบริหารงานได้ครบถ้วนตามประเด็น
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</si>
  <si>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</si>
  <si>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</si>
  <si>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</si>
  <si>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</si>
  <si>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</si>
  <si>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</si>
  <si>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จำนวนเรื่องที่อยู่ระหว่างดำเนินการตามขั้นตอนและระยะเวลามาตรฐานที่กำหนด</t>
  </si>
  <si>
    <t>จำนวนเรื่องที่หน่วยงานต้องดำเนินการทางวินัยข้าราชการฝ่ายอัยการที่สามารถดำเนินการได้ตามขั้นตอนและระยะเวลามาตรฐานที่กำหนดทั้งหม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</si>
  <si>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>ดำเนินการได้ตามขั้นตอนและระยะเวลามาตรฐานที่กำหนด</t>
    </r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</si>
  <si>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 xml:space="preserve">ดำเนินการได้ตามขั้นตอน </t>
    </r>
    <r>
      <rPr>
        <b/>
        <u val="single"/>
        <sz val="16"/>
        <color indexed="10"/>
        <rFont val="TH SarabunIT๙"/>
        <family val="2"/>
      </rPr>
      <t>แต่เกินระยะเวลามาตรฐานที่กำหนด</t>
    </r>
  </si>
  <si>
    <t>สกอ. / สวร.</t>
  </si>
  <si>
    <t>ร้อยละของเรื่องที่แล้วเสร็จแต่เกินระยะเวลา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</si>
</sst>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1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b/>
      <u val="single"/>
      <sz val="16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22"/>
      <color indexed="10"/>
      <name val="TH SarabunIT๙"/>
      <family val="2"/>
    </font>
    <font>
      <sz val="14"/>
      <color indexed="10"/>
      <name val="TH SarabunIT๙"/>
      <family val="2"/>
    </font>
    <font>
      <b/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b/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22"/>
      <color rgb="FFFF0000"/>
      <name val="TH SarabunIT๙"/>
      <family val="2"/>
    </font>
    <font>
      <sz val="14"/>
      <color rgb="FFFF0000"/>
      <name val="TH SarabunIT๙"/>
      <family val="2"/>
    </font>
    <font>
      <b/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2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3" applyNumberFormat="0" applyAlignment="0" applyProtection="0"/>
    <xf numFmtId="0" fontId="77" fillId="0" borderId="4" applyNumberFormat="0" applyFill="0" applyAlignment="0" applyProtection="0"/>
    <xf numFmtId="0" fontId="7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9" fillId="24" borderId="2" applyNumberFormat="0" applyAlignment="0" applyProtection="0"/>
    <xf numFmtId="0" fontId="80" fillId="25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83" fillId="21" borderId="6" applyNumberFormat="0" applyAlignment="0" applyProtection="0"/>
    <xf numFmtId="0" fontId="0" fillId="33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</cellStyleXfs>
  <cellXfs count="78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8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9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9" fillId="0" borderId="0" xfId="50" applyFont="1" applyFill="1" applyAlignment="1" applyProtection="1">
      <alignment/>
      <protection/>
    </xf>
    <xf numFmtId="0" fontId="89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9" fillId="0" borderId="0" xfId="50" applyFont="1" applyAlignment="1" applyProtection="1">
      <alignment horizontal="left"/>
      <protection/>
    </xf>
    <xf numFmtId="0" fontId="89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9" fillId="0" borderId="0" xfId="50" applyFont="1" applyAlignment="1" applyProtection="1">
      <alignment horizontal="left"/>
      <protection/>
    </xf>
    <xf numFmtId="194" fontId="90" fillId="35" borderId="11" xfId="35" applyNumberFormat="1" applyFont="1" applyFill="1" applyBorder="1" applyAlignment="1" applyProtection="1">
      <alignment horizontal="center" vertical="center"/>
      <protection locked="0"/>
    </xf>
    <xf numFmtId="194" fontId="90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192" fontId="14" fillId="0" borderId="0" xfId="64" applyNumberFormat="1" applyFont="1" applyFill="1" applyAlignment="1" applyProtection="1">
      <alignment horizontal="left" vertical="center"/>
      <protection/>
    </xf>
    <xf numFmtId="0" fontId="13" fillId="0" borderId="0" xfId="93" applyFont="1" applyAlignment="1" applyProtection="1">
      <alignment vertical="center"/>
      <protection/>
    </xf>
    <xf numFmtId="0" fontId="13" fillId="35" borderId="11" xfId="64" applyFont="1" applyFill="1" applyBorder="1" applyAlignment="1" applyProtection="1">
      <alignment horizontal="center" vertical="center"/>
      <protection locked="0"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Protection="1">
      <alignment/>
      <protection/>
    </xf>
    <xf numFmtId="0" fontId="14" fillId="0" borderId="0" xfId="93" applyFont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91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91" fillId="0" borderId="0" xfId="91" applyFont="1" applyProtection="1">
      <alignment/>
      <protection/>
    </xf>
    <xf numFmtId="0" fontId="92" fillId="6" borderId="12" xfId="91" applyFont="1" applyFill="1" applyBorder="1" applyAlignment="1" applyProtection="1">
      <alignment vertical="center" shrinkToFit="1"/>
      <protection/>
    </xf>
    <xf numFmtId="1" fontId="93" fillId="6" borderId="11" xfId="91" applyNumberFormat="1" applyFont="1" applyFill="1" applyBorder="1" applyAlignment="1" applyProtection="1">
      <alignment horizontal="center" vertical="center" shrinkToFit="1"/>
      <protection/>
    </xf>
    <xf numFmtId="0" fontId="92" fillId="6" borderId="11" xfId="91" applyNumberFormat="1" applyFont="1" applyFill="1" applyBorder="1" applyAlignment="1" applyProtection="1">
      <alignment horizontal="center" vertical="center" shrinkToFit="1"/>
      <protection/>
    </xf>
    <xf numFmtId="192" fontId="93" fillId="6" borderId="14" xfId="91" applyNumberFormat="1" applyFont="1" applyFill="1" applyBorder="1" applyAlignment="1" applyProtection="1">
      <alignment horizontal="center" vertical="center" shrinkToFit="1"/>
      <protection/>
    </xf>
    <xf numFmtId="192" fontId="92" fillId="6" borderId="11" xfId="91" applyNumberFormat="1" applyFont="1" applyFill="1" applyBorder="1" applyAlignment="1" applyProtection="1">
      <alignment horizontal="center" vertical="center" shrinkToFit="1"/>
      <protection/>
    </xf>
    <xf numFmtId="0" fontId="91" fillId="0" borderId="0" xfId="91" applyFont="1" applyAlignment="1" applyProtection="1">
      <alignment vertical="center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3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93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91" fillId="0" borderId="0" xfId="91" applyFont="1" applyFill="1" applyProtection="1">
      <alignment/>
      <protection/>
    </xf>
    <xf numFmtId="192" fontId="92" fillId="0" borderId="17" xfId="83" applyNumberFormat="1" applyFont="1" applyFill="1" applyBorder="1" applyAlignment="1" applyProtection="1">
      <alignment horizontal="center" vertical="top" shrinkToFit="1"/>
      <protection/>
    </xf>
    <xf numFmtId="0" fontId="91" fillId="0" borderId="0" xfId="91" applyFont="1" applyAlignment="1" applyProtection="1">
      <alignment vertical="top"/>
      <protection/>
    </xf>
    <xf numFmtId="0" fontId="92" fillId="0" borderId="17" xfId="91" applyFont="1" applyFill="1" applyBorder="1" applyAlignment="1" applyProtection="1">
      <alignment horizontal="center" vertical="top" shrinkToFit="1"/>
      <protection/>
    </xf>
    <xf numFmtId="2" fontId="92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7" xfId="91" applyNumberFormat="1" applyFont="1" applyFill="1" applyBorder="1" applyAlignment="1" applyProtection="1">
      <alignment horizontal="center" vertical="top" shrinkToFit="1"/>
      <protection/>
    </xf>
    <xf numFmtId="1" fontId="93" fillId="0" borderId="17" xfId="91" applyNumberFormat="1" applyFont="1" applyFill="1" applyBorder="1" applyAlignment="1" applyProtection="1">
      <alignment horizontal="center" vertical="top" shrinkToFit="1"/>
      <protection/>
    </xf>
    <xf numFmtId="0" fontId="92" fillId="6" borderId="12" xfId="91" applyFont="1" applyFill="1" applyBorder="1" applyAlignment="1" applyProtection="1">
      <alignment horizontal="left" vertical="center" shrinkToFit="1"/>
      <protection/>
    </xf>
    <xf numFmtId="0" fontId="92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93" fillId="0" borderId="18" xfId="91" applyFont="1" applyFill="1" applyBorder="1" applyAlignment="1" applyProtection="1">
      <alignment horizontal="right" vertical="center"/>
      <protection/>
    </xf>
    <xf numFmtId="1" fontId="93" fillId="0" borderId="11" xfId="91" applyNumberFormat="1" applyFont="1" applyFill="1" applyBorder="1" applyAlignment="1" applyProtection="1">
      <alignment horizontal="center" vertical="center" shrinkToFit="1"/>
      <protection/>
    </xf>
    <xf numFmtId="0" fontId="92" fillId="0" borderId="19" xfId="91" applyNumberFormat="1" applyFont="1" applyFill="1" applyBorder="1" applyAlignment="1" applyProtection="1">
      <alignment horizontal="center" vertical="center" shrinkToFit="1"/>
      <protection/>
    </xf>
    <xf numFmtId="0" fontId="92" fillId="0" borderId="19" xfId="83" applyNumberFormat="1" applyFont="1" applyFill="1" applyBorder="1" applyAlignment="1" applyProtection="1">
      <alignment horizontal="center" vertical="center" shrinkToFit="1"/>
      <protection/>
    </xf>
    <xf numFmtId="0" fontId="92" fillId="0" borderId="19" xfId="91" applyFont="1" applyFill="1" applyBorder="1" applyAlignment="1" applyProtection="1">
      <alignment vertical="center" shrinkToFit="1"/>
      <protection/>
    </xf>
    <xf numFmtId="192" fontId="93" fillId="0" borderId="11" xfId="91" applyNumberFormat="1" applyFont="1" applyFill="1" applyBorder="1" applyAlignment="1" applyProtection="1">
      <alignment horizontal="center" vertical="center" shrinkToFit="1"/>
      <protection/>
    </xf>
    <xf numFmtId="0" fontId="91" fillId="0" borderId="0" xfId="91" applyFont="1" applyFill="1" applyAlignment="1" applyProtection="1">
      <alignment vertical="center"/>
      <protection/>
    </xf>
    <xf numFmtId="192" fontId="92" fillId="0" borderId="0" xfId="91" applyNumberFormat="1" applyFont="1" applyFill="1" applyBorder="1" applyAlignment="1" applyProtection="1">
      <alignment horizontal="center" vertical="center" shrinkToFit="1"/>
      <protection/>
    </xf>
    <xf numFmtId="0" fontId="92" fillId="0" borderId="0" xfId="91" applyNumberFormat="1" applyFont="1" applyFill="1" applyBorder="1" applyAlignment="1" applyProtection="1">
      <alignment horizontal="center" vertical="top" shrinkToFit="1"/>
      <protection/>
    </xf>
    <xf numFmtId="0" fontId="92" fillId="0" borderId="0" xfId="91" applyFont="1" applyFill="1" applyBorder="1" applyAlignment="1" applyProtection="1">
      <alignment horizontal="center" vertical="top" shrinkToFit="1"/>
      <protection/>
    </xf>
    <xf numFmtId="0" fontId="92" fillId="0" borderId="0" xfId="91" applyFont="1" applyFill="1" applyBorder="1" applyAlignment="1" applyProtection="1">
      <alignment vertical="top" shrinkToFit="1"/>
      <protection/>
    </xf>
    <xf numFmtId="0" fontId="92" fillId="0" borderId="0" xfId="91" applyNumberFormat="1" applyFont="1" applyFill="1" applyBorder="1" applyAlignment="1" applyProtection="1">
      <alignment vertical="top" shrinkToFit="1"/>
      <protection/>
    </xf>
    <xf numFmtId="0" fontId="92" fillId="0" borderId="0" xfId="91" applyFont="1" applyFill="1" applyAlignment="1" applyProtection="1">
      <alignment vertical="top" shrinkToFit="1"/>
      <protection/>
    </xf>
    <xf numFmtId="0" fontId="92" fillId="0" borderId="0" xfId="91" applyNumberFormat="1" applyFont="1" applyFill="1" applyAlignment="1" applyProtection="1">
      <alignment vertical="top" shrinkToFit="1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0" fontId="94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93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vertical="center"/>
      <protection/>
    </xf>
    <xf numFmtId="0" fontId="14" fillId="0" borderId="15" xfId="62" applyFont="1" applyBorder="1" applyAlignment="1" applyProtection="1">
      <alignment vertical="center"/>
      <protection/>
    </xf>
    <xf numFmtId="0" fontId="13" fillId="0" borderId="12" xfId="65" applyFont="1" applyFill="1" applyBorder="1" applyAlignment="1" applyProtection="1">
      <alignment horizontal="center" vertical="center"/>
      <protection/>
    </xf>
    <xf numFmtId="0" fontId="13" fillId="0" borderId="11" xfId="64" applyFont="1" applyFill="1" applyBorder="1" applyAlignment="1" applyProtection="1">
      <alignment horizontal="left" vertical="center"/>
      <protection/>
    </xf>
    <xf numFmtId="2" fontId="14" fillId="0" borderId="11" xfId="64" applyNumberFormat="1" applyFont="1" applyFill="1" applyBorder="1" applyAlignment="1" applyProtection="1">
      <alignment horizontal="left" vertical="center"/>
      <protection/>
    </xf>
    <xf numFmtId="0" fontId="13" fillId="0" borderId="14" xfId="93" applyFont="1" applyBorder="1" applyAlignment="1" applyProtection="1">
      <alignment vertical="center"/>
      <protection/>
    </xf>
    <xf numFmtId="192" fontId="14" fillId="0" borderId="11" xfId="50" applyNumberFormat="1" applyFont="1" applyBorder="1" applyAlignment="1" applyProtection="1">
      <alignment horizontal="left" vertical="center"/>
      <protection/>
    </xf>
    <xf numFmtId="0" fontId="13" fillId="0" borderId="20" xfId="93" applyFont="1" applyBorder="1" applyAlignment="1" applyProtection="1">
      <alignment vertical="center"/>
      <protection/>
    </xf>
    <xf numFmtId="0" fontId="14" fillId="0" borderId="21" xfId="62" applyFont="1" applyBorder="1" applyAlignment="1" applyProtection="1">
      <alignment vertical="center"/>
      <protection/>
    </xf>
    <xf numFmtId="0" fontId="13" fillId="0" borderId="22" xfId="65" applyFont="1" applyFill="1" applyBorder="1" applyAlignment="1" applyProtection="1">
      <alignment horizontal="center" vertical="center"/>
      <protection/>
    </xf>
    <xf numFmtId="192" fontId="14" fillId="0" borderId="11" xfId="64" applyNumberFormat="1" applyFont="1" applyFill="1" applyBorder="1" applyAlignment="1" applyProtection="1">
      <alignment horizontal="left" vertical="center"/>
      <protection/>
    </xf>
    <xf numFmtId="0" fontId="13" fillId="35" borderId="12" xfId="64" applyFont="1" applyFill="1" applyBorder="1" applyAlignment="1" applyProtection="1">
      <alignment horizontal="center" vertical="center"/>
      <protection locked="0"/>
    </xf>
    <xf numFmtId="192" fontId="14" fillId="0" borderId="0" xfId="64" applyNumberFormat="1" applyFont="1" applyFill="1" applyAlignment="1" applyProtection="1">
      <alignment horizontal="left"/>
      <protection/>
    </xf>
    <xf numFmtId="0" fontId="14" fillId="0" borderId="0" xfId="64" applyFont="1" applyProtection="1">
      <alignment/>
      <protection/>
    </xf>
    <xf numFmtId="0" fontId="14" fillId="0" borderId="0" xfId="62" applyFont="1" applyAlignment="1" applyProtection="1">
      <alignment horizontal="left" vertical="top"/>
      <protection/>
    </xf>
    <xf numFmtId="0" fontId="14" fillId="0" borderId="0" xfId="50" applyFont="1" applyFill="1" applyAlignment="1" applyProtection="1">
      <alignment vertical="top"/>
      <protection/>
    </xf>
    <xf numFmtId="0" fontId="14" fillId="0" borderId="0" xfId="63" applyFont="1" applyFill="1" applyProtection="1">
      <alignment/>
      <protection/>
    </xf>
    <xf numFmtId="49" fontId="14" fillId="0" borderId="0" xfId="50" applyNumberFormat="1" applyFont="1" applyFill="1" applyAlignment="1" applyProtection="1">
      <alignment vertical="top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2" fontId="13" fillId="35" borderId="11" xfId="64" applyNumberFormat="1" applyFont="1" applyFill="1" applyBorder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 vertical="center"/>
      <protection/>
    </xf>
    <xf numFmtId="0" fontId="13" fillId="0" borderId="0" xfId="62" applyFont="1" applyFill="1" applyBorder="1" applyAlignment="1" applyProtection="1">
      <alignment vertical="center" wrapTex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Alignment="1" applyProtection="1">
      <alignment vertical="center"/>
      <protection/>
    </xf>
    <xf numFmtId="0" fontId="14" fillId="0" borderId="0" xfId="63" applyFont="1" applyFill="1" applyAlignment="1" applyProtection="1">
      <alignment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95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0" fontId="14" fillId="0" borderId="23" xfId="64" applyFont="1" applyFill="1" applyBorder="1" applyAlignment="1" applyProtection="1">
      <alignment vertical="center" shrinkToFit="1"/>
      <protection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192" fontId="14" fillId="0" borderId="0" xfId="93" applyNumberFormat="1" applyFont="1" applyBorder="1" applyAlignment="1" applyProtection="1">
      <alignment horizont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9" borderId="11" xfId="50" applyNumberFormat="1" applyFont="1" applyFill="1" applyBorder="1" applyAlignment="1" applyProtection="1">
      <alignment horizontal="center" vertical="center"/>
      <protection/>
    </xf>
    <xf numFmtId="0" fontId="94" fillId="0" borderId="0" xfId="93" applyFont="1" applyAlignment="1" applyProtection="1">
      <alignment horizontal="right" vertical="center"/>
      <protection/>
    </xf>
    <xf numFmtId="0" fontId="13" fillId="0" borderId="14" xfId="65" applyFont="1" applyFill="1" applyBorder="1" applyAlignment="1" applyProtection="1">
      <alignment vertical="center"/>
      <protection/>
    </xf>
    <xf numFmtId="0" fontId="13" fillId="0" borderId="15" xfId="50" applyFont="1" applyFill="1" applyBorder="1" applyAlignment="1" applyProtection="1">
      <alignment horizontal="right" vertical="center"/>
      <protection/>
    </xf>
    <xf numFmtId="0" fontId="13" fillId="0" borderId="0" xfId="66" applyFont="1" applyFill="1" applyBorder="1" applyAlignment="1" applyProtection="1">
      <alignment vertical="center"/>
      <protection/>
    </xf>
    <xf numFmtId="0" fontId="14" fillId="0" borderId="15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192" fontId="14" fillId="0" borderId="11" xfId="50" applyNumberFormat="1" applyFont="1" applyFill="1" applyBorder="1" applyAlignment="1" applyProtection="1">
      <alignment horizontal="left" vertical="center"/>
      <protection/>
    </xf>
    <xf numFmtId="0" fontId="14" fillId="0" borderId="15" xfId="50" applyFont="1" applyBorder="1" applyAlignment="1" applyProtection="1">
      <alignment vertical="center"/>
      <protection/>
    </xf>
    <xf numFmtId="0" fontId="13" fillId="0" borderId="0" xfId="93" applyFont="1" applyAlignment="1" applyProtection="1">
      <alignment horizontal="center" vertical="center"/>
      <protection/>
    </xf>
    <xf numFmtId="0" fontId="13" fillId="0" borderId="0" xfId="50" applyFont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/>
      <protection/>
    </xf>
    <xf numFmtId="0" fontId="13" fillId="12" borderId="14" xfId="50" applyFont="1" applyFill="1" applyBorder="1" applyAlignment="1" applyProtection="1">
      <alignment vertical="center" shrinkToFit="1"/>
      <protection/>
    </xf>
    <xf numFmtId="2" fontId="14" fillId="0" borderId="14" xfId="50" applyNumberFormat="1" applyFont="1" applyBorder="1" applyAlignment="1" applyProtection="1">
      <alignment horizontal="center" vertical="center" shrinkToFit="1"/>
      <protection/>
    </xf>
    <xf numFmtId="192" fontId="14" fillId="0" borderId="11" xfId="50" applyNumberFormat="1" applyFont="1" applyBorder="1" applyAlignment="1" applyProtection="1">
      <alignment horizontal="center" vertical="center" shrinkToFit="1"/>
      <protection/>
    </xf>
    <xf numFmtId="0" fontId="13" fillId="0" borderId="11" xfId="50" applyFont="1" applyBorder="1" applyAlignment="1" applyProtection="1">
      <alignment horizontal="center" vertical="center"/>
      <protection/>
    </xf>
    <xf numFmtId="2" fontId="95" fillId="0" borderId="0" xfId="93" applyNumberFormat="1" applyFont="1" applyAlignment="1" applyProtection="1">
      <alignment horizontal="center" vertical="center" shrinkToFit="1"/>
      <protection/>
    </xf>
    <xf numFmtId="0" fontId="14" fillId="0" borderId="0" xfId="93" applyFont="1" applyAlignment="1" applyProtection="1">
      <alignment horizontal="center" vertical="center" shrinkToFit="1"/>
      <protection/>
    </xf>
    <xf numFmtId="192" fontId="13" fillId="19" borderId="11" xfId="50" applyNumberFormat="1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vertical="top"/>
      <protection/>
    </xf>
    <xf numFmtId="2" fontId="14" fillId="0" borderId="0" xfId="93" applyNumberFormat="1" applyFont="1" applyBorder="1" applyAlignment="1" applyProtection="1">
      <alignment horizontal="center"/>
      <protection/>
    </xf>
    <xf numFmtId="0" fontId="91" fillId="0" borderId="0" xfId="50" applyFont="1" applyAlignment="1" applyProtection="1">
      <alignment vertical="top"/>
      <protection/>
    </xf>
    <xf numFmtId="0" fontId="14" fillId="0" borderId="0" xfId="93" applyFont="1" applyFill="1" applyAlignment="1" applyProtection="1">
      <alignment vertical="center"/>
      <protection/>
    </xf>
    <xf numFmtId="0" fontId="14" fillId="0" borderId="0" xfId="62" applyFont="1" applyAlignment="1" applyProtection="1">
      <alignment vertical="center" wrapText="1"/>
      <protection/>
    </xf>
    <xf numFmtId="0" fontId="14" fillId="0" borderId="0" xfId="62" applyFont="1" applyFill="1" applyAlignment="1" applyProtection="1">
      <alignment vertical="center" wrapText="1"/>
      <protection/>
    </xf>
    <xf numFmtId="43" fontId="14" fillId="0" borderId="0" xfId="83" applyFont="1" applyFill="1" applyBorder="1" applyAlignment="1" applyProtection="1">
      <alignment horizontal="center" vertical="center" shrinkToFit="1"/>
      <protection/>
    </xf>
    <xf numFmtId="0" fontId="96" fillId="0" borderId="0" xfId="93" applyFont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horizontal="left" vertical="center"/>
      <protection/>
    </xf>
    <xf numFmtId="0" fontId="13" fillId="0" borderId="0" xfId="93" applyFont="1" applyBorder="1" applyAlignment="1" applyProtection="1">
      <alignment vertical="center"/>
      <protection/>
    </xf>
    <xf numFmtId="0" fontId="14" fillId="0" borderId="0" xfId="50" applyFont="1" applyAlignment="1" applyProtection="1">
      <alignment vertical="center" wrapText="1"/>
      <protection/>
    </xf>
    <xf numFmtId="0" fontId="13" fillId="0" borderId="0" xfId="93" applyFont="1" applyFill="1" applyAlignment="1" applyProtection="1">
      <alignment horizontal="left"/>
      <protection/>
    </xf>
    <xf numFmtId="0" fontId="14" fillId="0" borderId="0" xfId="50" applyFont="1" applyFill="1" applyAlignment="1" applyProtection="1">
      <alignment vertical="center" wrapText="1"/>
      <protection/>
    </xf>
    <xf numFmtId="0" fontId="14" fillId="0" borderId="0" xfId="50" applyFont="1" applyAlignment="1" applyProtection="1">
      <alignment horizontal="right" vertical="top" wrapText="1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24" xfId="91" applyFont="1" applyFill="1" applyBorder="1" applyAlignment="1" applyProtection="1">
      <alignment vertical="top" wrapText="1"/>
      <protection/>
    </xf>
    <xf numFmtId="0" fontId="97" fillId="0" borderId="25" xfId="91" applyFont="1" applyFill="1" applyBorder="1" applyAlignment="1" applyProtection="1">
      <alignment vertical="top" wrapText="1" shrinkToFit="1"/>
      <protection/>
    </xf>
    <xf numFmtId="0" fontId="98" fillId="0" borderId="19" xfId="91" applyFont="1" applyFill="1" applyBorder="1" applyAlignment="1" applyProtection="1">
      <alignment horizontal="center" vertical="center"/>
      <protection/>
    </xf>
    <xf numFmtId="0" fontId="98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3" fillId="0" borderId="28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8" xfId="91" applyNumberFormat="1" applyFont="1" applyFill="1" applyBorder="1" applyAlignment="1" applyProtection="1">
      <alignment horizontal="center" vertical="center" shrinkToFit="1"/>
      <protection/>
    </xf>
    <xf numFmtId="192" fontId="92" fillId="0" borderId="0" xfId="91" applyNumberFormat="1" applyFont="1" applyFill="1" applyBorder="1" applyAlignment="1" applyProtection="1">
      <alignment horizontal="center" vertical="top" shrinkToFit="1"/>
      <protection/>
    </xf>
    <xf numFmtId="192" fontId="92" fillId="0" borderId="0" xfId="91" applyNumberFormat="1" applyFont="1" applyFill="1" applyBorder="1" applyAlignment="1" applyProtection="1">
      <alignment vertical="top" shrinkToFit="1"/>
      <protection/>
    </xf>
    <xf numFmtId="192" fontId="92" fillId="0" borderId="0" xfId="91" applyNumberFormat="1" applyFont="1" applyFill="1" applyAlignment="1" applyProtection="1">
      <alignment vertical="top" shrinkToFit="1"/>
      <protection/>
    </xf>
    <xf numFmtId="0" fontId="92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1" xfId="91" applyFont="1" applyFill="1" applyBorder="1" applyAlignment="1" applyProtection="1">
      <alignment horizontal="center" vertical="top" shrinkToFit="1"/>
      <protection/>
    </xf>
    <xf numFmtId="195" fontId="97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0" fontId="98" fillId="0" borderId="19" xfId="91" applyFont="1" applyFill="1" applyBorder="1" applyAlignment="1" applyProtection="1">
      <alignment horizontal="center" vertical="center" shrinkToFit="1"/>
      <protection/>
    </xf>
    <xf numFmtId="0" fontId="98" fillId="0" borderId="0" xfId="91" applyFont="1" applyFill="1" applyAlignment="1" applyProtection="1">
      <alignment horizontal="center" vertical="center" shrinkToFit="1"/>
      <protection/>
    </xf>
    <xf numFmtId="0" fontId="98" fillId="0" borderId="0" xfId="91" applyFont="1" applyFill="1" applyAlignment="1" applyProtection="1">
      <alignment horizontal="center" vertical="top" shrinkToFit="1"/>
      <protection/>
    </xf>
    <xf numFmtId="0" fontId="93" fillId="0" borderId="0" xfId="91" applyFont="1" applyFill="1" applyBorder="1" applyAlignment="1" applyProtection="1">
      <alignment horizontal="center" vertical="center" shrinkToFit="1"/>
      <protection/>
    </xf>
    <xf numFmtId="0" fontId="92" fillId="0" borderId="0" xfId="91" applyNumberFormat="1" applyFont="1" applyFill="1" applyBorder="1" applyAlignment="1" applyProtection="1">
      <alignment horizontal="center" vertical="center" shrinkToFit="1"/>
      <protection/>
    </xf>
    <xf numFmtId="0" fontId="92" fillId="0" borderId="0" xfId="83" applyNumberFormat="1" applyFont="1" applyFill="1" applyBorder="1" applyAlignment="1" applyProtection="1">
      <alignment vertical="center" shrinkToFit="1"/>
      <protection/>
    </xf>
    <xf numFmtId="197" fontId="92" fillId="0" borderId="0" xfId="83" applyNumberFormat="1" applyFont="1" applyFill="1" applyBorder="1" applyAlignment="1" applyProtection="1">
      <alignment horizontal="center" vertical="center" shrinkToFit="1"/>
      <protection/>
    </xf>
    <xf numFmtId="192" fontId="92" fillId="0" borderId="0" xfId="83" applyNumberFormat="1" applyFont="1" applyFill="1" applyBorder="1" applyAlignment="1" applyProtection="1">
      <alignment horizontal="center" vertical="center" shrinkToFit="1"/>
      <protection/>
    </xf>
    <xf numFmtId="0" fontId="92" fillId="0" borderId="0" xfId="91" applyFont="1" applyFill="1" applyBorder="1" applyAlignment="1" applyProtection="1">
      <alignment horizontal="left" vertical="center"/>
      <protection/>
    </xf>
    <xf numFmtId="0" fontId="92" fillId="0" borderId="0" xfId="91" applyFont="1" applyFill="1" applyBorder="1" applyAlignment="1" applyProtection="1">
      <alignment horizontal="center" vertical="center" shrinkToFit="1"/>
      <protection/>
    </xf>
    <xf numFmtId="192" fontId="92" fillId="0" borderId="0" xfId="83" applyNumberFormat="1" applyFont="1" applyFill="1" applyBorder="1" applyAlignment="1" applyProtection="1">
      <alignment vertical="center" shrinkToFit="1"/>
      <protection/>
    </xf>
    <xf numFmtId="0" fontId="93" fillId="0" borderId="0" xfId="91" applyFont="1" applyFill="1" applyBorder="1" applyAlignment="1" applyProtection="1">
      <alignment vertical="center" shrinkToFit="1"/>
      <protection/>
    </xf>
    <xf numFmtId="192" fontId="92" fillId="0" borderId="0" xfId="91" applyNumberFormat="1" applyFont="1" applyFill="1" applyBorder="1" applyAlignment="1" applyProtection="1">
      <alignment horizontal="center" vertical="center" shrinkToFit="1"/>
      <protection/>
    </xf>
    <xf numFmtId="192" fontId="92" fillId="0" borderId="0" xfId="91" applyNumberFormat="1" applyFont="1" applyFill="1" applyBorder="1" applyAlignment="1" applyProtection="1">
      <alignment vertical="center" shrinkToFit="1"/>
      <protection/>
    </xf>
    <xf numFmtId="0" fontId="92" fillId="0" borderId="0" xfId="91" applyFont="1" applyFill="1" applyBorder="1" applyAlignment="1" applyProtection="1">
      <alignment vertical="center"/>
      <protection/>
    </xf>
    <xf numFmtId="0" fontId="92" fillId="0" borderId="0" xfId="91" applyFont="1" applyFill="1" applyBorder="1" applyAlignment="1" applyProtection="1">
      <alignment vertical="center" shrinkToFit="1"/>
      <protection/>
    </xf>
    <xf numFmtId="0" fontId="92" fillId="0" borderId="0" xfId="91" applyFont="1" applyFill="1" applyAlignment="1" applyProtection="1">
      <alignment vertical="center" shrinkToFit="1"/>
      <protection/>
    </xf>
    <xf numFmtId="0" fontId="92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93" fillId="0" borderId="0" xfId="91" applyFont="1" applyFill="1" applyBorder="1" applyAlignment="1" applyProtection="1">
      <alignment vertical="top"/>
      <protection/>
    </xf>
    <xf numFmtId="2" fontId="93" fillId="6" borderId="11" xfId="91" applyNumberFormat="1" applyFont="1" applyFill="1" applyBorder="1" applyAlignment="1" applyProtection="1">
      <alignment horizontal="center" vertical="center" shrinkToFit="1"/>
      <protection/>
    </xf>
    <xf numFmtId="2" fontId="92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30" xfId="91" applyNumberFormat="1" applyFont="1" applyFill="1" applyBorder="1" applyAlignment="1" applyProtection="1">
      <alignment horizontal="center" vertical="top" shrinkToFit="1"/>
      <protection/>
    </xf>
    <xf numFmtId="192" fontId="92" fillId="0" borderId="29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9" fillId="0" borderId="23" xfId="62" applyNumberFormat="1" applyFont="1" applyBorder="1" applyAlignment="1" applyProtection="1">
      <alignment horizontal="left" vertical="center" indent="1"/>
      <protection/>
    </xf>
    <xf numFmtId="0" fontId="99" fillId="0" borderId="0" xfId="62" applyNumberFormat="1" applyFont="1" applyAlignment="1" applyProtection="1">
      <alignment horizontal="left" vertical="center" indent="1"/>
      <protection/>
    </xf>
    <xf numFmtId="14" fontId="98" fillId="0" borderId="0" xfId="62" applyNumberFormat="1" applyFont="1" applyAlignment="1" applyProtection="1">
      <alignment horizontal="left" vertical="center" indent="1"/>
      <protection/>
    </xf>
    <xf numFmtId="0" fontId="98" fillId="0" borderId="0" xfId="62" applyFont="1" applyAlignment="1" applyProtection="1">
      <alignment horizontal="left" vertical="center" indent="1"/>
      <protection/>
    </xf>
    <xf numFmtId="0" fontId="98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9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9" fillId="0" borderId="0" xfId="62" applyFont="1" applyAlignment="1" applyProtection="1">
      <alignment horizontal="center" vertical="center"/>
      <protection/>
    </xf>
    <xf numFmtId="0" fontId="98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3" fontId="14" fillId="37" borderId="11" xfId="83" applyNumberFormat="1" applyFont="1" applyFill="1" applyBorder="1" applyAlignment="1" applyProtection="1">
      <alignment horizontal="center" vertical="center" shrinkToFit="1"/>
      <protection/>
    </xf>
    <xf numFmtId="4" fontId="14" fillId="19" borderId="11" xfId="83" applyNumberFormat="1" applyFont="1" applyFill="1" applyBorder="1" applyAlignment="1" applyProtection="1">
      <alignment horizontal="center" vertical="center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00" fillId="0" borderId="27" xfId="93" applyFont="1" applyFill="1" applyBorder="1" applyAlignment="1" applyProtection="1">
      <alignment vertical="center"/>
      <protection/>
    </xf>
    <xf numFmtId="0" fontId="100" fillId="0" borderId="19" xfId="64" applyFont="1" applyFill="1" applyBorder="1" applyAlignment="1" applyProtection="1">
      <alignment horizontal="right" vertical="center"/>
      <protection/>
    </xf>
    <xf numFmtId="0" fontId="100" fillId="0" borderId="18" xfId="93" applyFont="1" applyFill="1" applyBorder="1" applyAlignment="1" applyProtection="1">
      <alignment horizontal="center" vertical="center"/>
      <protection/>
    </xf>
    <xf numFmtId="0" fontId="100" fillId="0" borderId="0" xfId="93" applyFont="1" applyFill="1" applyBorder="1" applyAlignment="1" applyProtection="1">
      <alignment vertical="center" wrapText="1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 applyAlignment="1" applyProtection="1">
      <alignment vertical="top"/>
      <protection/>
    </xf>
    <xf numFmtId="0" fontId="14" fillId="0" borderId="0" xfId="62" applyFont="1" applyFill="1" applyBorder="1" applyAlignment="1" applyProtection="1">
      <alignment horizontal="right" vertical="center" wrapText="1" indent="1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Alignment="1" applyProtection="1">
      <alignment vertical="top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3" fillId="37" borderId="11" xfId="62" applyFont="1" applyFill="1" applyBorder="1" applyAlignment="1" applyProtection="1">
      <alignment horizontal="center" vertical="center"/>
      <protection/>
    </xf>
    <xf numFmtId="0" fontId="12" fillId="37" borderId="11" xfId="62" applyFont="1" applyFill="1" applyBorder="1" applyAlignment="1" applyProtection="1">
      <alignment horizontal="center" vertical="center" wrapText="1"/>
      <protection/>
    </xf>
    <xf numFmtId="0" fontId="13" fillId="37" borderId="11" xfId="62" applyFont="1" applyFill="1" applyBorder="1" applyAlignment="1" applyProtection="1">
      <alignment horizontal="center" vertical="center" wrapText="1" shrinkToFit="1"/>
      <protection/>
    </xf>
    <xf numFmtId="0" fontId="13" fillId="0" borderId="0" xfId="50" applyFont="1" applyFill="1" applyBorder="1" applyAlignment="1" applyProtection="1">
      <alignment horizontal="center" vertical="center" shrinkToFit="1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3" fillId="0" borderId="11" xfId="62" applyFont="1" applyBorder="1" applyAlignment="1" applyProtection="1">
      <alignment horizontal="center" vertical="center"/>
      <protection/>
    </xf>
    <xf numFmtId="0" fontId="14" fillId="37" borderId="11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2" fontId="1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/>
      <protection/>
    </xf>
    <xf numFmtId="0" fontId="14" fillId="37" borderId="11" xfId="0" applyFont="1" applyFill="1" applyBorder="1" applyAlignment="1" applyProtection="1">
      <alignment horizontal="center" vertical="center" wrapText="1"/>
      <protection/>
    </xf>
    <xf numFmtId="2" fontId="13" fillId="0" borderId="0" xfId="50" applyNumberFormat="1" applyFont="1" applyFill="1" applyBorder="1" applyAlignment="1" applyProtection="1">
      <alignment horizontal="center" vertical="center"/>
      <protection/>
    </xf>
    <xf numFmtId="0" fontId="14" fillId="37" borderId="11" xfId="0" applyFont="1" applyFill="1" applyBorder="1" applyAlignment="1" applyProtection="1">
      <alignment horizontal="center" vertical="top" wrapText="1"/>
      <protection/>
    </xf>
    <xf numFmtId="0" fontId="14" fillId="0" borderId="11" xfId="50" applyFont="1" applyBorder="1" applyProtection="1">
      <alignment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101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9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8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9" fillId="0" borderId="0" xfId="62" applyFont="1" applyAlignment="1" applyProtection="1">
      <alignment horizontal="lef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02" fillId="0" borderId="0" xfId="66" applyFont="1" applyFill="1" applyAlignment="1" applyProtection="1">
      <alignment vertical="center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0" fontId="14" fillId="0" borderId="0" xfId="50" applyFont="1" applyAlignment="1" applyProtection="1">
      <alignment horizontal="left"/>
      <protection/>
    </xf>
    <xf numFmtId="2" fontId="14" fillId="0" borderId="0" xfId="93" applyNumberFormat="1" applyFont="1" applyAlignment="1" applyProtection="1">
      <alignment horizontal="center" vertical="center" shrinkToFit="1"/>
      <protection/>
    </xf>
    <xf numFmtId="0" fontId="95" fillId="0" borderId="0" xfId="62" applyFont="1" applyAlignment="1" applyProtection="1">
      <alignment horizontal="center" vertical="center" wrapText="1"/>
      <protection/>
    </xf>
    <xf numFmtId="2" fontId="13" fillId="0" borderId="0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0" fontId="13" fillId="2" borderId="11" xfId="63" applyFont="1" applyFill="1" applyBorder="1" applyAlignment="1" applyProtection="1">
      <alignment horizontal="center" vertical="center"/>
      <protection/>
    </xf>
    <xf numFmtId="2" fontId="97" fillId="0" borderId="29" xfId="91" applyNumberFormat="1" applyFont="1" applyFill="1" applyBorder="1" applyAlignment="1" applyProtection="1">
      <alignment horizontal="center" vertical="top" shrinkToFit="1"/>
      <protection/>
    </xf>
    <xf numFmtId="0" fontId="97" fillId="0" borderId="25" xfId="91" applyFont="1" applyFill="1" applyBorder="1" applyAlignment="1" applyProtection="1">
      <alignment vertical="top" wrapText="1"/>
      <protection/>
    </xf>
    <xf numFmtId="0" fontId="29" fillId="0" borderId="0" xfId="63" applyFont="1" applyProtection="1">
      <alignment/>
      <protection/>
    </xf>
    <xf numFmtId="0" fontId="12" fillId="0" borderId="0" xfId="65" applyFont="1" applyBorder="1" applyAlignment="1" applyProtection="1">
      <alignment vertical="center"/>
      <protection/>
    </xf>
    <xf numFmtId="0" fontId="12" fillId="0" borderId="0" xfId="63" applyFont="1" applyFill="1" applyBorder="1" applyAlignment="1" applyProtection="1">
      <alignment vertical="center"/>
      <protection/>
    </xf>
    <xf numFmtId="0" fontId="12" fillId="0" borderId="0" xfId="65" applyFont="1" applyFill="1" applyBorder="1" applyAlignment="1" applyProtection="1">
      <alignment horizontal="center" vertical="center"/>
      <protection/>
    </xf>
    <xf numFmtId="0" fontId="12" fillId="0" borderId="0" xfId="66" applyFont="1" applyFill="1" applyAlignment="1" applyProtection="1">
      <alignment horizontal="left" vertical="center"/>
      <protection/>
    </xf>
    <xf numFmtId="0" fontId="29" fillId="0" borderId="0" xfId="93" applyFont="1" applyAlignment="1" applyProtection="1">
      <alignment vertical="center"/>
      <protection/>
    </xf>
    <xf numFmtId="0" fontId="29" fillId="0" borderId="0" xfId="63" applyFont="1" applyAlignment="1" applyProtection="1">
      <alignment vertical="center"/>
      <protection/>
    </xf>
    <xf numFmtId="0" fontId="103" fillId="0" borderId="0" xfId="63" applyFont="1" applyAlignment="1" applyProtection="1">
      <alignment horizontal="center" vertical="center"/>
      <protection/>
    </xf>
    <xf numFmtId="192" fontId="29" fillId="0" borderId="0" xfId="64" applyNumberFormat="1" applyFont="1" applyFill="1" applyAlignment="1" applyProtection="1">
      <alignment horizontal="left" vertical="center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12" fillId="0" borderId="0" xfId="93" applyFont="1" applyAlignment="1" applyProtection="1">
      <alignment vertical="center"/>
      <protection/>
    </xf>
    <xf numFmtId="192" fontId="29" fillId="0" borderId="0" xfId="65" applyNumberFormat="1" applyFont="1" applyBorder="1" applyAlignment="1" applyProtection="1">
      <alignment horizontal="left" vertical="center"/>
      <protection/>
    </xf>
    <xf numFmtId="0" fontId="12" fillId="35" borderId="11" xfId="64" applyFont="1" applyFill="1" applyBorder="1" applyAlignment="1" applyProtection="1">
      <alignment horizontal="center" vertical="center"/>
      <protection locked="0"/>
    </xf>
    <xf numFmtId="0" fontId="12" fillId="0" borderId="0" xfId="93" applyFont="1" applyAlignment="1" applyProtection="1">
      <alignment horizontal="center" vertical="center"/>
      <protection/>
    </xf>
    <xf numFmtId="0" fontId="29" fillId="0" borderId="0" xfId="93" applyFont="1" applyFill="1" applyAlignment="1" applyProtection="1">
      <alignment horizontal="left" vertical="center"/>
      <protection/>
    </xf>
    <xf numFmtId="0" fontId="29" fillId="0" borderId="0" xfId="93" applyFont="1" applyFill="1" applyBorder="1" applyAlignment="1" applyProtection="1">
      <alignment vertical="center"/>
      <protection/>
    </xf>
    <xf numFmtId="0" fontId="29" fillId="0" borderId="0" xfId="93" applyFont="1" applyProtection="1">
      <alignment/>
      <protection/>
    </xf>
    <xf numFmtId="0" fontId="29" fillId="0" borderId="0" xfId="63" applyFont="1" applyAlignment="1" applyProtection="1">
      <alignment vertical="top"/>
      <protection/>
    </xf>
    <xf numFmtId="0" fontId="29" fillId="0" borderId="0" xfId="93" applyFont="1" applyFill="1" applyBorder="1" applyAlignment="1" applyProtection="1">
      <alignment horizontal="centerContinuous"/>
      <protection/>
    </xf>
    <xf numFmtId="0" fontId="29" fillId="0" borderId="0" xfId="93" applyFont="1" applyFill="1" applyBorder="1" applyAlignment="1" applyProtection="1">
      <alignment horizontal="center" vertical="center" wrapText="1"/>
      <protection/>
    </xf>
    <xf numFmtId="0" fontId="29" fillId="0" borderId="0" xfId="50" applyFont="1" applyProtection="1">
      <alignment/>
      <protection/>
    </xf>
    <xf numFmtId="194" fontId="29" fillId="0" borderId="0" xfId="93" applyNumberFormat="1" applyFont="1" applyProtection="1">
      <alignment/>
      <protection/>
    </xf>
    <xf numFmtId="0" fontId="104" fillId="0" borderId="0" xfId="93" applyFont="1" applyAlignment="1" applyProtection="1">
      <alignment vertical="center"/>
      <protection/>
    </xf>
    <xf numFmtId="0" fontId="29" fillId="0" borderId="0" xfId="50" applyFont="1" applyAlignment="1" applyProtection="1">
      <alignment horizontal="left"/>
      <protection/>
    </xf>
    <xf numFmtId="0" fontId="29" fillId="37" borderId="0" xfId="63" applyFont="1" applyFill="1" applyProtection="1">
      <alignment/>
      <protection/>
    </xf>
    <xf numFmtId="0" fontId="29" fillId="0" borderId="0" xfId="50" applyFont="1" applyAlignment="1" applyProtection="1">
      <alignment/>
      <protection/>
    </xf>
    <xf numFmtId="0" fontId="102" fillId="0" borderId="0" xfId="93" applyFont="1" applyAlignment="1" applyProtection="1">
      <alignment vertical="center"/>
      <protection/>
    </xf>
    <xf numFmtId="194" fontId="12" fillId="34" borderId="12" xfId="35" applyNumberFormat="1" applyFont="1" applyFill="1" applyBorder="1" applyAlignment="1" applyProtection="1">
      <alignment horizontal="center" vertical="center"/>
      <protection locked="0"/>
    </xf>
    <xf numFmtId="0" fontId="12" fillId="12" borderId="13" xfId="63" applyFont="1" applyFill="1" applyBorder="1" applyAlignment="1" applyProtection="1">
      <alignment horizontal="center" vertical="top" shrinkToFit="1"/>
      <protection/>
    </xf>
    <xf numFmtId="194" fontId="12" fillId="40" borderId="12" xfId="35" applyNumberFormat="1" applyFont="1" applyFill="1" applyBorder="1" applyAlignment="1" applyProtection="1">
      <alignment horizontal="center" vertical="center"/>
      <protection/>
    </xf>
    <xf numFmtId="3" fontId="14" fillId="41" borderId="11" xfId="83" applyNumberFormat="1" applyFont="1" applyFill="1" applyBorder="1" applyAlignment="1" applyProtection="1">
      <alignment horizontal="center" vertical="center" shrinkToFit="1"/>
      <protection/>
    </xf>
    <xf numFmtId="0" fontId="24" fillId="0" borderId="0" xfId="63" applyFont="1" applyProtection="1">
      <alignment/>
      <protection/>
    </xf>
    <xf numFmtId="0" fontId="23" fillId="0" borderId="0" xfId="65" applyFont="1" applyBorder="1" applyAlignment="1" applyProtection="1">
      <alignment vertical="top"/>
      <protection/>
    </xf>
    <xf numFmtId="0" fontId="23" fillId="0" borderId="0" xfId="63" applyFont="1" applyFill="1" applyBorder="1" applyAlignment="1" applyProtection="1">
      <alignment vertical="top"/>
      <protection/>
    </xf>
    <xf numFmtId="0" fontId="23" fillId="0" borderId="0" xfId="65" applyFont="1" applyFill="1" applyBorder="1" applyAlignment="1" applyProtection="1">
      <alignment horizontal="center" vertical="top"/>
      <protection/>
    </xf>
    <xf numFmtId="0" fontId="23" fillId="0" borderId="0" xfId="66" applyFont="1" applyFill="1" applyAlignment="1" applyProtection="1">
      <alignment horizontal="left" vertical="top"/>
      <protection/>
    </xf>
    <xf numFmtId="0" fontId="24" fillId="0" borderId="0" xfId="93" applyFont="1" applyAlignment="1" applyProtection="1">
      <alignment vertical="top"/>
      <protection/>
    </xf>
    <xf numFmtId="0" fontId="23" fillId="0" borderId="0" xfId="65" applyFont="1" applyBorder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23" fillId="0" borderId="0" xfId="65" applyFont="1" applyFill="1" applyBorder="1" applyAlignment="1" applyProtection="1">
      <alignment horizontal="center" vertical="center"/>
      <protection/>
    </xf>
    <xf numFmtId="0" fontId="24" fillId="0" borderId="0" xfId="93" applyFont="1" applyAlignment="1" applyProtection="1">
      <alignment vertical="center"/>
      <protection/>
    </xf>
    <xf numFmtId="0" fontId="105" fillId="0" borderId="0" xfId="63" applyFont="1" applyAlignment="1" applyProtection="1">
      <alignment horizontal="center" vertical="center"/>
      <protection/>
    </xf>
    <xf numFmtId="192" fontId="24" fillId="0" borderId="0" xfId="64" applyNumberFormat="1" applyFont="1" applyFill="1" applyAlignment="1" applyProtection="1">
      <alignment horizontal="left" vertical="center"/>
      <protection/>
    </xf>
    <xf numFmtId="0" fontId="23" fillId="0" borderId="0" xfId="93" applyFont="1" applyFill="1" applyBorder="1" applyAlignment="1" applyProtection="1">
      <alignment vertical="center"/>
      <protection/>
    </xf>
    <xf numFmtId="0" fontId="23" fillId="0" borderId="0" xfId="93" applyFont="1" applyAlignment="1" applyProtection="1">
      <alignment vertical="center"/>
      <protection/>
    </xf>
    <xf numFmtId="192" fontId="24" fillId="0" borderId="0" xfId="65" applyNumberFormat="1" applyFont="1" applyBorder="1" applyAlignment="1" applyProtection="1">
      <alignment horizontal="left" vertical="center"/>
      <protection/>
    </xf>
    <xf numFmtId="0" fontId="23" fillId="35" borderId="11" xfId="64" applyFont="1" applyFill="1" applyBorder="1" applyAlignment="1" applyProtection="1">
      <alignment horizontal="center" vertical="center"/>
      <protection locked="0"/>
    </xf>
    <xf numFmtId="0" fontId="23" fillId="0" borderId="0" xfId="93" applyFont="1" applyAlignment="1" applyProtection="1">
      <alignment horizontal="center" vertical="center"/>
      <protection/>
    </xf>
    <xf numFmtId="0" fontId="24" fillId="0" borderId="0" xfId="93" applyFont="1" applyFill="1" applyAlignment="1" applyProtection="1">
      <alignment horizontal="left" vertical="center"/>
      <protection/>
    </xf>
    <xf numFmtId="0" fontId="24" fillId="0" borderId="0" xfId="93" applyFont="1" applyFill="1" applyBorder="1" applyAlignment="1" applyProtection="1">
      <alignment vertical="center"/>
      <protection/>
    </xf>
    <xf numFmtId="0" fontId="24" fillId="0" borderId="0" xfId="93" applyFont="1" applyProtection="1">
      <alignment/>
      <protection/>
    </xf>
    <xf numFmtId="0" fontId="23" fillId="12" borderId="13" xfId="63" applyFont="1" applyFill="1" applyBorder="1" applyAlignment="1" applyProtection="1">
      <alignment horizontal="center" vertical="top" shrinkToFit="1"/>
      <protection/>
    </xf>
    <xf numFmtId="0" fontId="24" fillId="0" borderId="0" xfId="63" applyFont="1" applyAlignment="1" applyProtection="1">
      <alignment vertical="top"/>
      <protection/>
    </xf>
    <xf numFmtId="0" fontId="24" fillId="0" borderId="0" xfId="93" applyFont="1" applyFill="1" applyBorder="1" applyAlignment="1" applyProtection="1">
      <alignment horizontal="centerContinuous"/>
      <protection/>
    </xf>
    <xf numFmtId="194" fontId="23" fillId="34" borderId="12" xfId="35" applyNumberFormat="1" applyFont="1" applyFill="1" applyBorder="1" applyAlignment="1" applyProtection="1">
      <alignment horizontal="center" vertical="top"/>
      <protection locked="0"/>
    </xf>
    <xf numFmtId="0" fontId="24" fillId="0" borderId="0" xfId="93" applyFont="1" applyFill="1" applyBorder="1" applyAlignment="1" applyProtection="1">
      <alignment horizontal="center" vertical="top" wrapText="1"/>
      <protection/>
    </xf>
    <xf numFmtId="194" fontId="23" fillId="40" borderId="12" xfId="35" applyNumberFormat="1" applyFont="1" applyFill="1" applyBorder="1" applyAlignment="1" applyProtection="1">
      <alignment horizontal="center" vertical="center"/>
      <protection/>
    </xf>
    <xf numFmtId="0" fontId="24" fillId="0" borderId="0" xfId="93" applyFont="1" applyFill="1" applyBorder="1" applyAlignment="1" applyProtection="1">
      <alignment horizontal="center" vertical="center" wrapText="1"/>
      <protection/>
    </xf>
    <xf numFmtId="0" fontId="24" fillId="0" borderId="0" xfId="50" applyFont="1" applyProtection="1">
      <alignment/>
      <protection/>
    </xf>
    <xf numFmtId="194" fontId="24" fillId="0" borderId="0" xfId="93" applyNumberFormat="1" applyFont="1" applyProtection="1">
      <alignment/>
      <protection/>
    </xf>
    <xf numFmtId="0" fontId="98" fillId="0" borderId="0" xfId="93" applyFont="1" applyAlignment="1" applyProtection="1">
      <alignment vertical="center"/>
      <protection/>
    </xf>
    <xf numFmtId="0" fontId="105" fillId="0" borderId="0" xfId="93" applyFont="1" applyAlignment="1" applyProtection="1">
      <alignment vertical="center"/>
      <protection/>
    </xf>
    <xf numFmtId="0" fontId="24" fillId="0" borderId="0" xfId="50" applyFont="1" applyAlignment="1" applyProtection="1">
      <alignment horizontal="left"/>
      <protection/>
    </xf>
    <xf numFmtId="0" fontId="24" fillId="37" borderId="0" xfId="63" applyFont="1" applyFill="1" applyProtection="1">
      <alignment/>
      <protection/>
    </xf>
    <xf numFmtId="0" fontId="24" fillId="0" borderId="0" xfId="50" applyFont="1" applyAlignment="1" applyProtection="1">
      <alignment/>
      <protection/>
    </xf>
    <xf numFmtId="2" fontId="97" fillId="0" borderId="30" xfId="91" applyNumberFormat="1" applyFont="1" applyFill="1" applyBorder="1" applyAlignment="1" applyProtection="1">
      <alignment horizontal="center" vertical="top" shrinkToFit="1"/>
      <protection/>
    </xf>
    <xf numFmtId="0" fontId="97" fillId="0" borderId="24" xfId="91" applyFont="1" applyFill="1" applyBorder="1" applyAlignment="1" applyProtection="1">
      <alignment vertical="top" wrapText="1"/>
      <protection/>
    </xf>
    <xf numFmtId="0" fontId="93" fillId="0" borderId="16" xfId="91" applyFont="1" applyFill="1" applyBorder="1" applyAlignment="1" applyProtection="1">
      <alignment horizontal="center" vertical="top" shrinkToFit="1"/>
      <protection/>
    </xf>
    <xf numFmtId="1" fontId="93" fillId="0" borderId="16" xfId="91" applyNumberFormat="1" applyFont="1" applyFill="1" applyBorder="1" applyAlignment="1" applyProtection="1">
      <alignment horizontal="center" vertical="top" shrinkToFit="1"/>
      <protection/>
    </xf>
    <xf numFmtId="0" fontId="92" fillId="0" borderId="16" xfId="91" applyNumberFormat="1" applyFont="1" applyFill="1" applyBorder="1" applyAlignment="1" applyProtection="1">
      <alignment horizontal="center" vertical="top" shrinkToFit="1"/>
      <protection/>
    </xf>
    <xf numFmtId="1" fontId="25" fillId="0" borderId="17" xfId="91" applyNumberFormat="1" applyFont="1" applyFill="1" applyBorder="1" applyAlignment="1" applyProtection="1">
      <alignment horizontal="right" vertical="top" shrinkToFit="1"/>
      <protection/>
    </xf>
    <xf numFmtId="2" fontId="97" fillId="0" borderId="31" xfId="91" applyNumberFormat="1" applyFont="1" applyFill="1" applyBorder="1" applyAlignment="1" applyProtection="1">
      <alignment horizontal="center" vertical="top" shrinkToFit="1"/>
      <protection/>
    </xf>
    <xf numFmtId="0" fontId="97" fillId="0" borderId="32" xfId="91" applyFont="1" applyFill="1" applyBorder="1" applyAlignment="1" applyProtection="1">
      <alignment vertical="top" wrapText="1"/>
      <protection/>
    </xf>
    <xf numFmtId="0" fontId="92" fillId="0" borderId="33" xfId="91" applyFont="1" applyFill="1" applyBorder="1" applyAlignment="1" applyProtection="1">
      <alignment horizontal="center" vertical="top" shrinkToFit="1"/>
      <protection/>
    </xf>
    <xf numFmtId="1" fontId="93" fillId="0" borderId="33" xfId="91" applyNumberFormat="1" applyFont="1" applyFill="1" applyBorder="1" applyAlignment="1" applyProtection="1">
      <alignment horizontal="center" vertical="top" shrinkToFit="1"/>
      <protection/>
    </xf>
    <xf numFmtId="2" fontId="14" fillId="0" borderId="33" xfId="91" applyNumberFormat="1" applyFont="1" applyFill="1" applyBorder="1" applyAlignment="1" applyProtection="1">
      <alignment horizontal="center" vertical="top" shrinkToFit="1"/>
      <protection/>
    </xf>
    <xf numFmtId="2" fontId="92" fillId="0" borderId="33" xfId="91" applyNumberFormat="1" applyFont="1" applyFill="1" applyBorder="1" applyAlignment="1" applyProtection="1">
      <alignment horizontal="center" vertical="top" shrinkToFit="1"/>
      <protection/>
    </xf>
    <xf numFmtId="192" fontId="92" fillId="0" borderId="31" xfId="91" applyNumberFormat="1" applyFont="1" applyFill="1" applyBorder="1" applyAlignment="1" applyProtection="1">
      <alignment horizontal="center" vertical="top" shrinkToFit="1"/>
      <protection/>
    </xf>
    <xf numFmtId="1" fontId="25" fillId="0" borderId="33" xfId="91" applyNumberFormat="1" applyFont="1" applyFill="1" applyBorder="1" applyAlignment="1" applyProtection="1">
      <alignment horizontal="right" vertical="top" shrinkToFit="1"/>
      <protection/>
    </xf>
    <xf numFmtId="192" fontId="92" fillId="0" borderId="33" xfId="83" applyNumberFormat="1" applyFont="1" applyFill="1" applyBorder="1" applyAlignment="1" applyProtection="1">
      <alignment horizontal="center" vertical="top" shrinkToFit="1"/>
      <protection/>
    </xf>
    <xf numFmtId="195" fontId="97" fillId="0" borderId="30" xfId="91" applyNumberFormat="1" applyFont="1" applyFill="1" applyBorder="1" applyAlignment="1" applyProtection="1">
      <alignment horizontal="center" vertical="top" shrinkToFit="1"/>
      <protection/>
    </xf>
    <xf numFmtId="0" fontId="97" fillId="0" borderId="24" xfId="91" applyFont="1" applyFill="1" applyBorder="1" applyAlignment="1" applyProtection="1">
      <alignment vertical="top" wrapText="1" shrinkToFit="1"/>
      <protection/>
    </xf>
    <xf numFmtId="0" fontId="92" fillId="0" borderId="16" xfId="91" applyFont="1" applyFill="1" applyBorder="1" applyAlignment="1" applyProtection="1">
      <alignment horizontal="center" vertical="top" shrinkToFit="1"/>
      <protection/>
    </xf>
    <xf numFmtId="1" fontId="92" fillId="0" borderId="34" xfId="91" applyNumberFormat="1" applyFont="1" applyFill="1" applyBorder="1" applyAlignment="1" applyProtection="1">
      <alignment horizontal="center" vertical="top" shrinkToFit="1"/>
      <protection/>
    </xf>
    <xf numFmtId="1" fontId="92" fillId="0" borderId="16" xfId="91" applyNumberFormat="1" applyFont="1" applyFill="1" applyBorder="1" applyAlignment="1" applyProtection="1" quotePrefix="1">
      <alignment horizontal="center" vertical="top" shrinkToFit="1"/>
      <protection/>
    </xf>
    <xf numFmtId="1" fontId="92" fillId="0" borderId="16" xfId="91" applyNumberFormat="1" applyFont="1" applyFill="1" applyBorder="1" applyAlignment="1" applyProtection="1">
      <alignment horizontal="center" vertical="top" shrinkToFit="1"/>
      <protection/>
    </xf>
    <xf numFmtId="192" fontId="92" fillId="0" borderId="30" xfId="91" applyNumberFormat="1" applyFont="1" applyFill="1" applyBorder="1" applyAlignment="1" applyProtection="1">
      <alignment horizontal="center" vertical="top" shrinkToFit="1"/>
      <protection/>
    </xf>
    <xf numFmtId="1" fontId="25" fillId="0" borderId="16" xfId="91" applyNumberFormat="1" applyFont="1" applyFill="1" applyBorder="1" applyAlignment="1" applyProtection="1">
      <alignment horizontal="right" shrinkToFit="1"/>
      <protection/>
    </xf>
    <xf numFmtId="192" fontId="92" fillId="0" borderId="16" xfId="83" applyNumberFormat="1" applyFont="1" applyFill="1" applyBorder="1" applyAlignment="1" applyProtection="1">
      <alignment horizontal="center" vertical="top" shrinkToFit="1"/>
      <protection/>
    </xf>
    <xf numFmtId="1" fontId="25" fillId="0" borderId="17" xfId="91" applyNumberFormat="1" applyFont="1" applyFill="1" applyBorder="1" applyAlignment="1" applyProtection="1">
      <alignment horizontal="right" shrinkToFit="1"/>
      <protection/>
    </xf>
    <xf numFmtId="195" fontId="97" fillId="0" borderId="31" xfId="91" applyNumberFormat="1" applyFont="1" applyFill="1" applyBorder="1" applyAlignment="1" applyProtection="1">
      <alignment horizontal="center" vertical="top" shrinkToFit="1"/>
      <protection/>
    </xf>
    <xf numFmtId="0" fontId="97" fillId="0" borderId="32" xfId="91" applyFont="1" applyFill="1" applyBorder="1" applyAlignment="1" applyProtection="1">
      <alignment vertical="top" wrapText="1" shrinkToFit="1"/>
      <protection/>
    </xf>
    <xf numFmtId="1" fontId="92" fillId="0" borderId="35" xfId="91" applyNumberFormat="1" applyFont="1" applyFill="1" applyBorder="1" applyAlignment="1" applyProtection="1">
      <alignment horizontal="center" vertical="top" shrinkToFit="1"/>
      <protection/>
    </xf>
    <xf numFmtId="1" fontId="92" fillId="0" borderId="33" xfId="91" applyNumberFormat="1" applyFont="1" applyFill="1" applyBorder="1" applyAlignment="1" applyProtection="1" quotePrefix="1">
      <alignment horizontal="center" vertical="top" shrinkToFit="1"/>
      <protection/>
    </xf>
    <xf numFmtId="1" fontId="92" fillId="0" borderId="33" xfId="91" applyNumberFormat="1" applyFont="1" applyFill="1" applyBorder="1" applyAlignment="1" applyProtection="1">
      <alignment horizontal="center" vertical="top" shrinkToFit="1"/>
      <protection/>
    </xf>
    <xf numFmtId="1" fontId="25" fillId="0" borderId="33" xfId="91" applyNumberFormat="1" applyFont="1" applyFill="1" applyBorder="1" applyAlignment="1" applyProtection="1">
      <alignment horizontal="right" shrinkToFit="1"/>
      <protection/>
    </xf>
    <xf numFmtId="0" fontId="13" fillId="12" borderId="14" xfId="50" applyFont="1" applyFill="1" applyBorder="1" applyAlignment="1" applyProtection="1">
      <alignment horizontal="center" vertical="center" shrinkToFit="1"/>
      <protection/>
    </xf>
    <xf numFmtId="0" fontId="14" fillId="35" borderId="11" xfId="62" applyFont="1" applyFill="1" applyBorder="1" applyAlignment="1" applyProtection="1">
      <alignment vertical="center" wrapText="1"/>
      <protection locked="0"/>
    </xf>
    <xf numFmtId="2" fontId="93" fillId="0" borderId="16" xfId="91" applyNumberFormat="1" applyFont="1" applyFill="1" applyBorder="1" applyAlignment="1" applyProtection="1">
      <alignment horizontal="center" vertical="top" shrinkToFit="1"/>
      <protection/>
    </xf>
    <xf numFmtId="192" fontId="93" fillId="0" borderId="30" xfId="91" applyNumberFormat="1" applyFont="1" applyFill="1" applyBorder="1" applyAlignment="1" applyProtection="1">
      <alignment horizontal="center" vertical="top" shrinkToFit="1"/>
      <protection/>
    </xf>
    <xf numFmtId="1" fontId="25" fillId="0" borderId="16" xfId="91" applyNumberFormat="1" applyFont="1" applyFill="1" applyBorder="1" applyAlignment="1" applyProtection="1">
      <alignment horizontal="right" vertical="top" shrinkToFit="1"/>
      <protection/>
    </xf>
    <xf numFmtId="1" fontId="14" fillId="0" borderId="33" xfId="93" applyNumberFormat="1" applyFont="1" applyBorder="1" applyAlignment="1" applyProtection="1">
      <alignment horizontal="center" vertical="top"/>
      <protection/>
    </xf>
    <xf numFmtId="1" fontId="14" fillId="0" borderId="17" xfId="77" applyNumberFormat="1" applyFont="1" applyFill="1" applyBorder="1" applyAlignment="1" applyProtection="1">
      <alignment horizontal="center" vertical="top" wrapText="1"/>
      <protection/>
    </xf>
    <xf numFmtId="1" fontId="14" fillId="0" borderId="17" xfId="93" applyNumberFormat="1" applyFont="1" applyBorder="1" applyAlignment="1" applyProtection="1">
      <alignment horizontal="center" vertical="top"/>
      <protection/>
    </xf>
    <xf numFmtId="0" fontId="94" fillId="0" borderId="0" xfId="62" applyFont="1" applyFill="1" applyBorder="1" applyAlignment="1" applyProtection="1">
      <alignment horizontal="center" vertical="center" wrapText="1"/>
      <protection/>
    </xf>
    <xf numFmtId="0" fontId="91" fillId="0" borderId="0" xfId="62" applyFont="1" applyFill="1" applyAlignment="1" applyProtection="1">
      <alignment vertical="center" wrapText="1"/>
      <protection/>
    </xf>
    <xf numFmtId="0" fontId="91" fillId="0" borderId="0" xfId="62" applyFont="1" applyFill="1" applyBorder="1" applyAlignment="1" applyProtection="1">
      <alignment vertical="center" wrapText="1"/>
      <protection/>
    </xf>
    <xf numFmtId="0" fontId="91" fillId="0" borderId="23" xfId="64" applyFont="1" applyFill="1" applyBorder="1" applyAlignment="1" applyProtection="1">
      <alignment vertical="center" shrinkToFit="1"/>
      <protection/>
    </xf>
    <xf numFmtId="0" fontId="91" fillId="0" borderId="0" xfId="62" applyFont="1" applyAlignment="1" applyProtection="1">
      <alignment horizontal="center" vertical="center" wrapText="1"/>
      <protection/>
    </xf>
    <xf numFmtId="0" fontId="91" fillId="0" borderId="0" xfId="62" applyFont="1" applyAlignment="1" applyProtection="1">
      <alignment vertical="center" wrapText="1"/>
      <protection/>
    </xf>
    <xf numFmtId="0" fontId="91" fillId="0" borderId="0" xfId="64" applyFont="1" applyFill="1" applyBorder="1" applyAlignment="1" applyProtection="1">
      <alignment vertical="center" wrapText="1" shrinkToFit="1"/>
      <protection/>
    </xf>
    <xf numFmtId="0" fontId="91" fillId="0" borderId="0" xfId="64" applyFont="1" applyAlignment="1" applyProtection="1">
      <alignment vertical="center"/>
      <protection/>
    </xf>
    <xf numFmtId="0" fontId="91" fillId="0" borderId="0" xfId="50" applyFont="1" applyAlignment="1" applyProtection="1">
      <alignment horizontal="center" vertical="center" wrapText="1"/>
      <protection/>
    </xf>
    <xf numFmtId="0" fontId="91" fillId="0" borderId="0" xfId="50" applyFont="1" applyAlignment="1" applyProtection="1">
      <alignment vertical="center" wrapText="1"/>
      <protection/>
    </xf>
    <xf numFmtId="0" fontId="94" fillId="0" borderId="0" xfId="64" applyFont="1" applyFill="1" applyBorder="1" applyAlignment="1" applyProtection="1">
      <alignment horizontal="center" vertical="center" wrapText="1"/>
      <protection/>
    </xf>
    <xf numFmtId="209" fontId="91" fillId="37" borderId="0" xfId="83" applyNumberFormat="1" applyFont="1" applyFill="1" applyBorder="1" applyAlignment="1" applyProtection="1">
      <alignment horizontal="center" vertical="center" shrinkToFit="1"/>
      <protection/>
    </xf>
    <xf numFmtId="0" fontId="91" fillId="0" borderId="0" xfId="62" applyFont="1" applyAlignment="1" applyProtection="1">
      <alignment vertical="top"/>
      <protection/>
    </xf>
    <xf numFmtId="0" fontId="91" fillId="0" borderId="0" xfId="93" applyFont="1" applyAlignment="1" applyProtection="1">
      <alignment vertical="center"/>
      <protection/>
    </xf>
    <xf numFmtId="0" fontId="13" fillId="0" borderId="15" xfId="63" applyFont="1" applyFill="1" applyBorder="1" applyAlignment="1" applyProtection="1">
      <alignment horizontal="right" vertical="center"/>
      <protection/>
    </xf>
    <xf numFmtId="0" fontId="12" fillId="0" borderId="0" xfId="65" applyFont="1" applyFill="1" applyBorder="1" applyAlignment="1" applyProtection="1">
      <alignment horizontal="left" vertical="center"/>
      <protection/>
    </xf>
    <xf numFmtId="0" fontId="13" fillId="0" borderId="11" xfId="65" applyFont="1" applyFill="1" applyBorder="1" applyAlignment="1" applyProtection="1">
      <alignment horizontal="left" vertical="center"/>
      <protection/>
    </xf>
    <xf numFmtId="0" fontId="23" fillId="0" borderId="0" xfId="65" applyFont="1" applyFill="1" applyBorder="1" applyAlignment="1" applyProtection="1">
      <alignment horizontal="left" vertical="center"/>
      <protection/>
    </xf>
    <xf numFmtId="0" fontId="12" fillId="12" borderId="11" xfId="63" applyFont="1" applyFill="1" applyBorder="1" applyAlignment="1" applyProtection="1">
      <alignment horizontal="center" vertical="top" shrinkToFit="1"/>
      <protection/>
    </xf>
    <xf numFmtId="0" fontId="23" fillId="12" borderId="11" xfId="63" applyFont="1" applyFill="1" applyBorder="1" applyAlignment="1" applyProtection="1">
      <alignment horizontal="center" vertical="top" shrinkToFit="1"/>
      <protection/>
    </xf>
    <xf numFmtId="0" fontId="97" fillId="0" borderId="11" xfId="0" applyFont="1" applyBorder="1" applyAlignment="1" applyProtection="1">
      <alignment horizontal="left" vertical="top" wrapText="1"/>
      <protection/>
    </xf>
    <xf numFmtId="0" fontId="97" fillId="40" borderId="11" xfId="0" applyFont="1" applyFill="1" applyBorder="1" applyAlignment="1" applyProtection="1">
      <alignment horizontal="justify" vertical="center" wrapText="1"/>
      <protection/>
    </xf>
    <xf numFmtId="0" fontId="92" fillId="0" borderId="11" xfId="0" applyFont="1" applyBorder="1" applyAlignment="1" applyProtection="1">
      <alignment horizontal="justify" vertical="center" wrapText="1"/>
      <protection/>
    </xf>
    <xf numFmtId="0" fontId="92" fillId="40" borderId="11" xfId="0" applyFont="1" applyFill="1" applyBorder="1" applyAlignment="1" applyProtection="1">
      <alignment horizontal="center" vertical="center" wrapText="1"/>
      <protection/>
    </xf>
    <xf numFmtId="3" fontId="14" fillId="35" borderId="11" xfId="83" applyNumberFormat="1" applyFont="1" applyFill="1" applyBorder="1" applyAlignment="1" applyProtection="1">
      <alignment horizontal="center" vertical="center" shrinkToFit="1"/>
      <protection locked="0"/>
    </xf>
    <xf numFmtId="0" fontId="95" fillId="0" borderId="0" xfId="64" applyFont="1" applyFill="1" applyBorder="1" applyAlignment="1" applyProtection="1">
      <alignment vertical="center" wrapText="1" shrinkToFit="1"/>
      <protection/>
    </xf>
    <xf numFmtId="0" fontId="95" fillId="0" borderId="0" xfId="62" applyFont="1" applyFill="1" applyAlignment="1" applyProtection="1">
      <alignment vertical="center" wrapText="1"/>
      <protection/>
    </xf>
    <xf numFmtId="0" fontId="95" fillId="0" borderId="0" xfId="62" applyFont="1" applyFill="1" applyBorder="1" applyAlignment="1" applyProtection="1">
      <alignment vertical="center" wrapText="1"/>
      <protection/>
    </xf>
    <xf numFmtId="43" fontId="95" fillId="0" borderId="0" xfId="83" applyFont="1" applyFill="1" applyBorder="1" applyAlignment="1" applyProtection="1">
      <alignment horizontal="center" vertical="center" shrinkToFit="1"/>
      <protection/>
    </xf>
    <xf numFmtId="209" fontId="95" fillId="37" borderId="0" xfId="83" applyNumberFormat="1" applyFont="1" applyFill="1" applyBorder="1" applyAlignment="1" applyProtection="1">
      <alignment horizontal="center" vertical="center" shrinkToFit="1"/>
      <protection/>
    </xf>
    <xf numFmtId="0" fontId="95" fillId="0" borderId="0" xfId="50" applyFont="1" applyAlignment="1" applyProtection="1">
      <alignment vertical="top"/>
      <protection/>
    </xf>
    <xf numFmtId="0" fontId="96" fillId="0" borderId="0" xfId="62" applyFont="1" applyFill="1" applyBorder="1" applyAlignment="1" applyProtection="1">
      <alignment horizontal="center" vertical="center" wrapText="1"/>
      <protection/>
    </xf>
    <xf numFmtId="2" fontId="14" fillId="3" borderId="11" xfId="64" applyNumberFormat="1" applyFont="1" applyFill="1" applyBorder="1" applyAlignment="1" applyProtection="1">
      <alignment horizontal="center" vertical="center" shrinkToFit="1"/>
      <protection/>
    </xf>
    <xf numFmtId="0" fontId="14" fillId="0" borderId="0" xfId="63" applyFont="1" applyBorder="1" applyAlignment="1" applyProtection="1">
      <alignment horizontal="right" vertical="center" wrapText="1" indent="1"/>
      <protection/>
    </xf>
    <xf numFmtId="0" fontId="95" fillId="0" borderId="0" xfId="62" applyFont="1" applyFill="1" applyAlignment="1" applyProtection="1">
      <alignment horizontal="center" vertical="center" wrapText="1"/>
      <protection/>
    </xf>
    <xf numFmtId="4" fontId="14" fillId="41" borderId="11" xfId="83" applyNumberFormat="1" applyFont="1" applyFill="1" applyBorder="1" applyAlignment="1" applyProtection="1">
      <alignment horizontal="center" vertical="center" shrinkToFit="1"/>
      <protection/>
    </xf>
    <xf numFmtId="2" fontId="14" fillId="41" borderId="11" xfId="64" applyNumberFormat="1" applyFont="1" applyFill="1" applyBorder="1" applyAlignment="1" applyProtection="1">
      <alignment horizontal="center" vertical="center" shrinkToFit="1"/>
      <protection/>
    </xf>
    <xf numFmtId="0" fontId="29" fillId="0" borderId="0" xfId="62" applyFont="1" applyAlignment="1" applyProtection="1">
      <alignment horizontal="left" vertical="center"/>
      <protection/>
    </xf>
    <xf numFmtId="3" fontId="95" fillId="0" borderId="0" xfId="83" applyNumberFormat="1" applyFont="1" applyFill="1" applyBorder="1" applyAlignment="1" applyProtection="1">
      <alignment horizontal="center" vertical="center" shrinkToFit="1"/>
      <protection/>
    </xf>
    <xf numFmtId="0" fontId="14" fillId="0" borderId="21" xfId="91" applyFont="1" applyFill="1" applyBorder="1" applyAlignment="1" applyProtection="1">
      <alignment horizontal="center" vertical="top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8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0" fontId="12" fillId="0" borderId="28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 shrinkToFit="1"/>
      <protection/>
    </xf>
    <xf numFmtId="0" fontId="13" fillId="0" borderId="41" xfId="91" applyFont="1" applyFill="1" applyBorder="1" applyAlignment="1" applyProtection="1">
      <alignment horizontal="center" vertical="center"/>
      <protection locked="0"/>
    </xf>
    <xf numFmtId="0" fontId="13" fillId="0" borderId="42" xfId="91" applyFont="1" applyFill="1" applyBorder="1" applyAlignment="1" applyProtection="1">
      <alignment horizontal="center" vertical="center"/>
      <protection locked="0"/>
    </xf>
    <xf numFmtId="0" fontId="13" fillId="0" borderId="43" xfId="91" applyFont="1" applyFill="1" applyBorder="1" applyAlignment="1" applyProtection="1">
      <alignment horizontal="center" vertical="center"/>
      <protection locked="0"/>
    </xf>
    <xf numFmtId="192" fontId="93" fillId="0" borderId="19" xfId="83" applyNumberFormat="1" applyFont="1" applyFill="1" applyBorder="1" applyAlignment="1" applyProtection="1">
      <alignment horizontal="center" vertical="center" shrinkToFit="1"/>
      <protection/>
    </xf>
    <xf numFmtId="192" fontId="93" fillId="0" borderId="18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12" fillId="0" borderId="28" xfId="91" applyFont="1" applyFill="1" applyBorder="1" applyAlignment="1" applyProtection="1">
      <alignment horizontal="center" vertical="center" shrinkToFit="1"/>
      <protection/>
    </xf>
    <xf numFmtId="0" fontId="106" fillId="6" borderId="14" xfId="91" applyFont="1" applyFill="1" applyBorder="1" applyAlignment="1" applyProtection="1">
      <alignment horizontal="left" vertical="center" wrapText="1"/>
      <protection/>
    </xf>
    <xf numFmtId="0" fontId="106" fillId="6" borderId="12" xfId="91" applyFont="1" applyFill="1" applyBorder="1" applyAlignment="1" applyProtection="1">
      <alignment horizontal="left" vertical="center" wrapText="1"/>
      <protection/>
    </xf>
    <xf numFmtId="0" fontId="100" fillId="0" borderId="23" xfId="93" applyFont="1" applyFill="1" applyBorder="1" applyAlignment="1" applyProtection="1">
      <alignment horizontal="left" vertical="center" wrapText="1"/>
      <protection/>
    </xf>
    <xf numFmtId="0" fontId="100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14" xfId="62" applyFont="1" applyBorder="1" applyAlignment="1" applyProtection="1">
      <alignment horizontal="right" vertical="center" wrapText="1"/>
      <protection/>
    </xf>
    <xf numFmtId="0" fontId="14" fillId="0" borderId="15" xfId="62" applyFont="1" applyBorder="1" applyAlignment="1" applyProtection="1">
      <alignment horizontal="right" vertical="center" wrapText="1"/>
      <protection/>
    </xf>
    <xf numFmtId="0" fontId="14" fillId="0" borderId="12" xfId="62" applyFont="1" applyBorder="1" applyAlignment="1" applyProtection="1">
      <alignment horizontal="right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3" fillId="37" borderId="11" xfId="62" applyFont="1" applyFill="1" applyBorder="1" applyAlignment="1" applyProtection="1">
      <alignment horizontal="center" vertical="center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3" fillId="0" borderId="11" xfId="62" applyFont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/>
      <protection/>
    </xf>
    <xf numFmtId="0" fontId="13" fillId="0" borderId="11" xfId="50" applyFont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0" borderId="0" xfId="66" applyFont="1" applyFill="1" applyAlignment="1" applyProtection="1">
      <alignment horizontal="left" vertical="center" wrapTex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12" borderId="0" xfId="93" applyFont="1" applyFill="1" applyAlignment="1" applyProtection="1">
      <alignment horizontal="center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9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23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4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3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3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8" xfId="62" applyFont="1" applyFill="1" applyBorder="1" applyAlignment="1" applyProtection="1">
      <alignment horizontal="center" vertical="center" wrapText="1" shrinkToFit="1"/>
      <protection/>
    </xf>
    <xf numFmtId="0" fontId="13" fillId="37" borderId="28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8" xfId="50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8" xfId="50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8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8" xfId="62" applyFont="1" applyFill="1" applyBorder="1" applyAlignment="1" applyProtection="1">
      <alignment horizontal="center" vertical="center" wrapText="1"/>
      <protection/>
    </xf>
    <xf numFmtId="0" fontId="13" fillId="0" borderId="23" xfId="66" applyFont="1" applyFill="1" applyBorder="1" applyAlignment="1" applyProtection="1">
      <alignment horizontal="left" vertical="center" wrapText="1"/>
      <protection/>
    </xf>
    <xf numFmtId="0" fontId="13" fillId="0" borderId="0" xfId="66" applyFont="1" applyFill="1" applyBorder="1" applyAlignment="1" applyProtection="1">
      <alignment horizontal="left" vertical="center" wrapText="1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5" xfId="93" applyFont="1" applyFill="1" applyBorder="1" applyAlignment="1" applyProtection="1">
      <alignment horizontal="center" vertical="center"/>
      <protection/>
    </xf>
    <xf numFmtId="0" fontId="13" fillId="12" borderId="12" xfId="93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/>
      <protection/>
    </xf>
    <xf numFmtId="0" fontId="13" fillId="12" borderId="11" xfId="50" applyFont="1" applyFill="1" applyBorder="1" applyAlignment="1" applyProtection="1">
      <alignment horizontal="center" vertical="center" shrinkToFit="1"/>
      <protection/>
    </xf>
    <xf numFmtId="0" fontId="14" fillId="0" borderId="14" xfId="50" applyFont="1" applyFill="1" applyBorder="1" applyAlignment="1" applyProtection="1">
      <alignment horizontal="center" vertical="center"/>
      <protection/>
    </xf>
    <xf numFmtId="0" fontId="14" fillId="0" borderId="12" xfId="50" applyFont="1" applyFill="1" applyBorder="1" applyAlignment="1" applyProtection="1">
      <alignment horizontal="center" vertical="center"/>
      <protection/>
    </xf>
    <xf numFmtId="0" fontId="14" fillId="0" borderId="11" xfId="65" applyFont="1" applyFill="1" applyBorder="1" applyAlignment="1" applyProtection="1">
      <alignment horizontal="center" vertical="center"/>
      <protection/>
    </xf>
    <xf numFmtId="2" fontId="13" fillId="38" borderId="23" xfId="77" applyNumberFormat="1" applyFont="1" applyFill="1" applyBorder="1" applyAlignment="1" applyProtection="1">
      <alignment horizontal="center" vertical="top" wrapText="1"/>
      <protection/>
    </xf>
    <xf numFmtId="2" fontId="13" fillId="38" borderId="0" xfId="77" applyNumberFormat="1" applyFont="1" applyFill="1" applyBorder="1" applyAlignment="1" applyProtection="1">
      <alignment horizontal="center" vertical="top" wrapText="1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63" applyFont="1" applyBorder="1" applyAlignment="1" applyProtection="1">
      <alignment horizontal="right" vertical="center" wrapText="1" indent="1"/>
      <protection/>
    </xf>
    <xf numFmtId="0" fontId="14" fillId="0" borderId="15" xfId="63" applyFont="1" applyBorder="1" applyAlignment="1" applyProtection="1">
      <alignment horizontal="right" vertical="center" wrapText="1" indent="1"/>
      <protection/>
    </xf>
    <xf numFmtId="0" fontId="14" fillId="0" borderId="12" xfId="63" applyFont="1" applyBorder="1" applyAlignment="1" applyProtection="1">
      <alignment horizontal="right" vertical="center" wrapText="1" indent="1"/>
      <protection/>
    </xf>
    <xf numFmtId="0" fontId="13" fillId="39" borderId="14" xfId="62" applyFont="1" applyFill="1" applyBorder="1" applyAlignment="1" applyProtection="1">
      <alignment horizontal="center" vertical="center" wrapText="1"/>
      <protection/>
    </xf>
    <xf numFmtId="0" fontId="13" fillId="39" borderId="15" xfId="62" applyFont="1" applyFill="1" applyBorder="1" applyAlignment="1" applyProtection="1">
      <alignment horizontal="center" vertical="center" wrapText="1"/>
      <protection/>
    </xf>
    <xf numFmtId="0" fontId="13" fillId="39" borderId="12" xfId="62" applyFont="1" applyFill="1" applyBorder="1" applyAlignment="1" applyProtection="1">
      <alignment horizontal="center" vertical="center" wrapText="1"/>
      <protection/>
    </xf>
    <xf numFmtId="0" fontId="13" fillId="2" borderId="0" xfId="62" applyFont="1" applyFill="1" applyAlignment="1" applyProtection="1">
      <alignment horizontal="left" vertical="center" wrapText="1" indent="1"/>
      <protection/>
    </xf>
    <xf numFmtId="0" fontId="13" fillId="2" borderId="44" xfId="62" applyFont="1" applyFill="1" applyBorder="1" applyAlignment="1" applyProtection="1">
      <alignment horizontal="left" vertical="center" wrapText="1" indent="1"/>
      <protection/>
    </xf>
    <xf numFmtId="0" fontId="13" fillId="2" borderId="14" xfId="63" applyFont="1" applyFill="1" applyBorder="1" applyAlignment="1" applyProtection="1">
      <alignment horizontal="center" vertical="center"/>
      <protection/>
    </xf>
    <xf numFmtId="0" fontId="13" fillId="2" borderId="12" xfId="63" applyFont="1" applyFill="1" applyBorder="1" applyAlignment="1" applyProtection="1">
      <alignment horizontal="center" vertical="center"/>
      <protection/>
    </xf>
    <xf numFmtId="0" fontId="13" fillId="2" borderId="14" xfId="63" applyFont="1" applyFill="1" applyBorder="1" applyAlignment="1" applyProtection="1">
      <alignment horizontal="center" vertical="center" wrapText="1"/>
      <protection/>
    </xf>
    <xf numFmtId="0" fontId="13" fillId="2" borderId="12" xfId="63" applyFont="1" applyFill="1" applyBorder="1" applyAlignment="1" applyProtection="1">
      <alignment horizontal="center" vertical="center" wrapText="1"/>
      <protection/>
    </xf>
    <xf numFmtId="0" fontId="13" fillId="2" borderId="14" xfId="64" applyFont="1" applyFill="1" applyBorder="1" applyAlignment="1" applyProtection="1">
      <alignment horizontal="center" vertical="center" wrapText="1"/>
      <protection/>
    </xf>
    <xf numFmtId="0" fontId="13" fillId="2" borderId="12" xfId="64" applyFont="1" applyFill="1" applyBorder="1" applyAlignment="1" applyProtection="1">
      <alignment horizontal="center" vertical="center" wrapText="1"/>
      <protection/>
    </xf>
    <xf numFmtId="43" fontId="13" fillId="2" borderId="14" xfId="83" applyFont="1" applyFill="1" applyBorder="1" applyAlignment="1" applyProtection="1">
      <alignment horizontal="center" vertical="center" wrapText="1"/>
      <protection/>
    </xf>
    <xf numFmtId="43" fontId="13" fillId="2" borderId="12" xfId="83" applyFont="1" applyFill="1" applyBorder="1" applyAlignment="1" applyProtection="1">
      <alignment horizontal="center" vertical="center" wrapText="1"/>
      <protection/>
    </xf>
    <xf numFmtId="14" fontId="14" fillId="35" borderId="14" xfId="63" applyNumberFormat="1" applyFont="1" applyFill="1" applyBorder="1" applyAlignment="1" applyProtection="1">
      <alignment horizontal="center" vertical="center" wrapText="1"/>
      <protection locked="0"/>
    </xf>
    <xf numFmtId="14" fontId="14" fillId="35" borderId="12" xfId="63" applyNumberFormat="1" applyFont="1" applyFill="1" applyBorder="1" applyAlignment="1" applyProtection="1">
      <alignment horizontal="center" vertical="center" wrapText="1"/>
      <protection locked="0"/>
    </xf>
    <xf numFmtId="209" fontId="14" fillId="37" borderId="14" xfId="83" applyNumberFormat="1" applyFont="1" applyFill="1" applyBorder="1" applyAlignment="1" applyProtection="1">
      <alignment horizontal="center" vertical="center" shrinkToFit="1"/>
      <protection/>
    </xf>
    <xf numFmtId="209" fontId="14" fillId="37" borderId="12" xfId="83" applyNumberFormat="1" applyFont="1" applyFill="1" applyBorder="1" applyAlignment="1" applyProtection="1">
      <alignment horizontal="center" vertical="center" shrinkToFit="1"/>
      <protection/>
    </xf>
    <xf numFmtId="0" fontId="14" fillId="35" borderId="14" xfId="62" applyFont="1" applyFill="1" applyBorder="1" applyAlignment="1" applyProtection="1">
      <alignment horizontal="center" vertical="center" wrapText="1"/>
      <protection locked="0"/>
    </xf>
    <xf numFmtId="0" fontId="14" fillId="35" borderId="12" xfId="62" applyFont="1" applyFill="1" applyBorder="1" applyAlignment="1" applyProtection="1">
      <alignment horizontal="center" vertical="center" wrapText="1"/>
      <protection locked="0"/>
    </xf>
    <xf numFmtId="2" fontId="13" fillId="38" borderId="23" xfId="77" applyNumberFormat="1" applyFont="1" applyFill="1" applyBorder="1" applyAlignment="1" applyProtection="1">
      <alignment horizontal="center" vertical="center" wrapText="1"/>
      <protection/>
    </xf>
    <xf numFmtId="2" fontId="13" fillId="38" borderId="0" xfId="77" applyNumberFormat="1" applyFont="1" applyFill="1" applyBorder="1" applyAlignment="1" applyProtection="1">
      <alignment horizontal="center" vertical="center" wrapText="1"/>
      <protection/>
    </xf>
    <xf numFmtId="0" fontId="14" fillId="0" borderId="14" xfId="50" applyFont="1" applyBorder="1" applyAlignment="1" applyProtection="1">
      <alignment horizontal="right" vertical="center" wrapText="1" indent="1"/>
      <protection/>
    </xf>
    <xf numFmtId="0" fontId="14" fillId="0" borderId="15" xfId="50" applyFont="1" applyBorder="1" applyAlignment="1" applyProtection="1">
      <alignment horizontal="right" vertical="center" wrapText="1" indent="1"/>
      <protection/>
    </xf>
    <xf numFmtId="0" fontId="14" fillId="0" borderId="12" xfId="50" applyFont="1" applyBorder="1" applyAlignment="1" applyProtection="1">
      <alignment horizontal="right" vertical="center" wrapText="1" indent="1"/>
      <protection/>
    </xf>
    <xf numFmtId="0" fontId="13" fillId="2" borderId="0" xfId="62" applyFont="1" applyFill="1" applyAlignment="1" applyProtection="1">
      <alignment horizontal="left" vertical="center" wrapText="1"/>
      <protection/>
    </xf>
    <xf numFmtId="0" fontId="13" fillId="2" borderId="44" xfId="62" applyFont="1" applyFill="1" applyBorder="1" applyAlignment="1" applyProtection="1">
      <alignment horizontal="left" vertical="center"/>
      <protection/>
    </xf>
    <xf numFmtId="0" fontId="13" fillId="2" borderId="11" xfId="63" applyFont="1" applyFill="1" applyBorder="1" applyAlignment="1" applyProtection="1">
      <alignment horizontal="center" vertical="center"/>
      <protection/>
    </xf>
    <xf numFmtId="0" fontId="13" fillId="2" borderId="11" xfId="63" applyFont="1" applyFill="1" applyBorder="1" applyAlignment="1" applyProtection="1">
      <alignment horizontal="center" vertical="center" wrapText="1" shrinkToFit="1"/>
      <protection/>
    </xf>
    <xf numFmtId="43" fontId="13" fillId="2" borderId="11" xfId="83" applyFont="1" applyFill="1" applyBorder="1" applyAlignment="1" applyProtection="1">
      <alignment horizontal="center" vertical="center" wrapText="1"/>
      <protection/>
    </xf>
    <xf numFmtId="0" fontId="13" fillId="2" borderId="11" xfId="64" applyFont="1" applyFill="1" applyBorder="1" applyAlignment="1" applyProtection="1">
      <alignment horizontal="center" vertical="center" wrapText="1"/>
      <protection/>
    </xf>
    <xf numFmtId="14" fontId="14" fillId="35" borderId="15" xfId="63" applyNumberFormat="1" applyFont="1" applyFill="1" applyBorder="1" applyAlignment="1" applyProtection="1">
      <alignment horizontal="center" vertical="center" wrapText="1"/>
      <protection locked="0"/>
    </xf>
    <xf numFmtId="0" fontId="14" fillId="35" borderId="11" xfId="62" applyFont="1" applyFill="1" applyBorder="1" applyAlignment="1" applyProtection="1">
      <alignment horizontal="center" vertical="center" wrapText="1"/>
      <protection locked="0"/>
    </xf>
    <xf numFmtId="14" fontId="14" fillId="35" borderId="11" xfId="63" applyNumberFormat="1" applyFont="1" applyFill="1" applyBorder="1" applyAlignment="1" applyProtection="1">
      <alignment horizontal="center" vertical="center" wrapText="1"/>
      <protection locked="0"/>
    </xf>
    <xf numFmtId="209" fontId="14" fillId="37" borderId="11" xfId="83" applyNumberFormat="1" applyFont="1" applyFill="1" applyBorder="1" applyAlignment="1" applyProtection="1">
      <alignment horizontal="center" vertical="center" shrinkToFit="1"/>
      <protection/>
    </xf>
    <xf numFmtId="0" fontId="29" fillId="0" borderId="23" xfId="62" applyFont="1" applyBorder="1" applyAlignment="1" applyProtection="1">
      <alignment horizontal="left" vertical="center" shrinkToFit="1"/>
      <protection/>
    </xf>
    <xf numFmtId="0" fontId="29" fillId="0" borderId="0" xfId="62" applyFont="1" applyAlignment="1" applyProtection="1">
      <alignment horizontal="left" vertical="center" shrinkToFit="1"/>
      <protection/>
    </xf>
    <xf numFmtId="2" fontId="13" fillId="38" borderId="0" xfId="77" applyNumberFormat="1" applyFont="1" applyFill="1" applyBorder="1" applyAlignment="1" applyProtection="1">
      <alignment horizontal="left" vertical="center"/>
      <protection/>
    </xf>
    <xf numFmtId="0" fontId="29" fillId="0" borderId="11" xfId="63" applyFont="1" applyBorder="1" applyAlignment="1" applyProtection="1">
      <alignment horizontal="center" vertical="center"/>
      <protection/>
    </xf>
    <xf numFmtId="0" fontId="29" fillId="0" borderId="14" xfId="63" applyFont="1" applyBorder="1" applyAlignment="1" applyProtection="1">
      <alignment horizontal="center" vertical="center"/>
      <protection/>
    </xf>
    <xf numFmtId="0" fontId="29" fillId="0" borderId="23" xfId="64" applyFont="1" applyBorder="1" applyAlignment="1" applyProtection="1">
      <alignment horizontal="left" vertical="center" wrapText="1"/>
      <protection/>
    </xf>
    <xf numFmtId="0" fontId="29" fillId="0" borderId="0" xfId="64" applyFont="1" applyAlignment="1" applyProtection="1">
      <alignment horizontal="left" vertical="center" wrapText="1"/>
      <protection/>
    </xf>
    <xf numFmtId="0" fontId="29" fillId="35" borderId="0" xfId="50" applyFont="1" applyFill="1" applyAlignment="1" applyProtection="1">
      <alignment horizontal="left" vertical="top" wrapText="1"/>
      <protection locked="0"/>
    </xf>
    <xf numFmtId="0" fontId="29" fillId="0" borderId="0" xfId="50" applyFont="1" applyAlignment="1" applyProtection="1">
      <alignment horizontal="left"/>
      <protection/>
    </xf>
    <xf numFmtId="0" fontId="12" fillId="0" borderId="0" xfId="66" applyFont="1" applyFill="1" applyAlignment="1" applyProtection="1">
      <alignment horizontal="left" vertical="center" wrapText="1"/>
      <protection/>
    </xf>
    <xf numFmtId="0" fontId="29" fillId="0" borderId="23" xfId="64" applyFont="1" applyBorder="1" applyAlignment="1" applyProtection="1">
      <alignment horizontal="left" vertical="center" shrinkToFit="1"/>
      <protection/>
    </xf>
    <xf numFmtId="0" fontId="29" fillId="0" borderId="0" xfId="64" applyFont="1" applyAlignment="1" applyProtection="1">
      <alignment horizontal="left" vertical="center" shrinkToFit="1"/>
      <protection/>
    </xf>
    <xf numFmtId="0" fontId="12" fillId="12" borderId="11" xfId="63" applyFont="1" applyFill="1" applyBorder="1" applyAlignment="1" applyProtection="1">
      <alignment horizontal="center" vertical="top" shrinkToFit="1"/>
      <protection/>
    </xf>
    <xf numFmtId="0" fontId="23" fillId="0" borderId="23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3" fillId="39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105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23" fillId="12" borderId="11" xfId="63" applyFont="1" applyFill="1" applyBorder="1" applyAlignment="1" applyProtection="1">
      <alignment horizontal="center" vertical="top" shrinkToFit="1"/>
      <protection/>
    </xf>
    <xf numFmtId="0" fontId="24" fillId="0" borderId="11" xfId="63" applyFont="1" applyBorder="1" applyAlignment="1" applyProtection="1">
      <alignment horizontal="center" vertical="top"/>
      <protection/>
    </xf>
    <xf numFmtId="0" fontId="24" fillId="0" borderId="14" xfId="63" applyFont="1" applyBorder="1" applyAlignment="1" applyProtection="1">
      <alignment horizontal="center" vertical="top"/>
      <protection/>
    </xf>
    <xf numFmtId="0" fontId="24" fillId="0" borderId="11" xfId="63" applyFont="1" applyBorder="1" applyAlignment="1" applyProtection="1">
      <alignment horizontal="center" vertical="center"/>
      <protection/>
    </xf>
    <xf numFmtId="0" fontId="24" fillId="0" borderId="14" xfId="63" applyFont="1" applyBorder="1" applyAlignment="1" applyProtection="1">
      <alignment horizontal="center" vertical="center"/>
      <protection/>
    </xf>
    <xf numFmtId="0" fontId="23" fillId="0" borderId="0" xfId="66" applyFont="1" applyFill="1" applyAlignment="1" applyProtection="1">
      <alignment horizontal="left" vertical="top" wrapText="1"/>
      <protection/>
    </xf>
    <xf numFmtId="0" fontId="24" fillId="0" borderId="23" xfId="64" applyFont="1" applyBorder="1" applyAlignment="1" applyProtection="1">
      <alignment horizontal="left" vertical="center" shrinkToFit="1"/>
      <protection/>
    </xf>
    <xf numFmtId="0" fontId="24" fillId="0" borderId="0" xfId="64" applyFont="1" applyAlignment="1" applyProtection="1">
      <alignment horizontal="left" vertical="center" shrinkToFit="1"/>
      <protection/>
    </xf>
    <xf numFmtId="0" fontId="24" fillId="0" borderId="23" xfId="64" applyFont="1" applyBorder="1" applyAlignment="1" applyProtection="1">
      <alignment horizontal="left" vertical="top" wrapText="1"/>
      <protection/>
    </xf>
    <xf numFmtId="0" fontId="24" fillId="0" borderId="0" xfId="64" applyFont="1" applyAlignment="1" applyProtection="1">
      <alignment horizontal="left" vertical="top" wrapText="1"/>
      <protection/>
    </xf>
    <xf numFmtId="0" fontId="24" fillId="0" borderId="23" xfId="64" applyFont="1" applyBorder="1" applyAlignment="1" applyProtection="1">
      <alignment horizontal="left" vertical="center" wrapText="1"/>
      <protection/>
    </xf>
    <xf numFmtId="0" fontId="24" fillId="0" borderId="0" xfId="64" applyFont="1" applyAlignment="1" applyProtection="1">
      <alignment horizontal="left" vertical="center" wrapText="1"/>
      <protection/>
    </xf>
    <xf numFmtId="0" fontId="24" fillId="0" borderId="0" xfId="50" applyFont="1" applyAlignment="1" applyProtection="1">
      <alignment horizontal="left"/>
      <protection/>
    </xf>
    <xf numFmtId="0" fontId="24" fillId="35" borderId="0" xfId="50" applyFont="1" applyFill="1" applyAlignment="1" applyProtection="1">
      <alignment horizontal="left" vertical="top" wrapText="1"/>
      <protection locked="0"/>
    </xf>
    <xf numFmtId="0" fontId="4" fillId="0" borderId="23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9" fillId="0" borderId="0" xfId="50" applyFont="1" applyAlignment="1" applyProtection="1">
      <alignment horizontal="left" vertical="center"/>
      <protection/>
    </xf>
    <xf numFmtId="0" fontId="4" fillId="0" borderId="23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91" fillId="0" borderId="0" xfId="91" applyNumberFormat="1" applyFont="1" applyFill="1" applyBorder="1" applyAlignment="1" applyProtection="1">
      <alignment horizontal="left" vertical="center" indent="8"/>
      <protection/>
    </xf>
    <xf numFmtId="0" fontId="107" fillId="0" borderId="0" xfId="91" applyNumberFormat="1" applyFont="1" applyFill="1" applyBorder="1" applyAlignment="1" applyProtection="1">
      <alignment horizontal="left" vertical="center" indent="8"/>
      <protection/>
    </xf>
    <xf numFmtId="0" fontId="108" fillId="0" borderId="0" xfId="91" applyNumberFormat="1" applyFont="1" applyFill="1" applyBorder="1" applyAlignment="1" applyProtection="1">
      <alignment horizontal="left" vertical="center" indent="8"/>
      <protection/>
    </xf>
    <xf numFmtId="0" fontId="109" fillId="0" borderId="0" xfId="91" applyNumberFormat="1" applyFont="1" applyFill="1" applyBorder="1" applyAlignment="1" applyProtection="1">
      <alignment horizontal="left" vertical="center" indent="8"/>
      <protection/>
    </xf>
    <xf numFmtId="0" fontId="110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24</xdr:row>
      <xdr:rowOff>47625</xdr:rowOff>
    </xdr:from>
    <xdr:to>
      <xdr:col>1</xdr:col>
      <xdr:colOff>990600</xdr:colOff>
      <xdr:row>29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43000" y="9867900"/>
          <a:ext cx="219075" cy="1733550"/>
          <a:chOff x="1310787" y="9867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1015" y="9867900"/>
            <a:ext cx="245484" cy="216174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17436" y="10172627"/>
            <a:ext cx="244205" cy="21617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18075" y="10476052"/>
            <a:ext cx="244205" cy="216174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1490" y="10780779"/>
            <a:ext cx="245484" cy="216174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1490" y="11083335"/>
            <a:ext cx="245484" cy="21617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11388062"/>
            <a:ext cx="245484" cy="21617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&#3626;&#3656;&#3591;&#3591;&#3634;&#3609;&#3616;&#3634;&#3618;&#3651;&#3609;&#3585;&#3621;&#3640;&#3656;&#3617;%20&#3607;&#3633;&#3657;&#3591;&#3627;&#3617;&#3604;&#3607;&#3633;&#3657;&#3591;&#3617;&#3623;&#3621;%20&#3649;&#3621;&#3657;&#3623;&#3649;&#3605;&#3656;&#3623;&#3656;&#3634;&#3592;&#3632;&#3626;&#3656;&#3591;&#3629;&#3632;&#3652;&#3619;%20&#3648;&#3617;&#3639;&#3656;&#3629;&#3617;&#3637;&#3585;&#3634;&#3619;&#3619;&#3657;&#3629;&#3591;&#3586;&#3629;%20&#3627;&#3634;&#3585;&#3652;&#3604;&#3657;&#3649;&#3621;&#3657;&#3623;&#3585;&#3655;&#3621;&#3610;%20&#3585;&#3655;&#3649;&#3588;&#3656;&#3609;&#3633;&#3657;&#3609;%20&#3649;&#3621;&#3657;&#3623;&#3649;&#3605;&#3656;&#3623;&#3656;&#3634;&#3592;&#3632;&#3621;&#3610;&#3619;&#3638;&#3611;&#3656;&#3634;&#3623;%20&#3652;&#3604;&#3657;&#3627;&#3617;&#3604;\&#3649;&#3610;&#3610;&#3619;&#3634;&#3618;&#3591;&#3634;&#3609;%2065%20&#3605;&#3656;&#3634;&#3591;&#3592;&#3633;&#3591;&#3627;&#3623;&#3633;&#3604;\9%20&#3626;&#3635;&#3609;&#3633;&#3585;&#3591;&#3634;&#3609;&#3629;&#3633;&#3618;&#3585;&#3634;&#3619;&#3588;&#3640;&#3657;&#3617;&#3588;&#3619;&#3629;&#3591;&#3626;&#3636;&#3607;&#3608;&#3636;&#3631;%20&#3592;&#3633;&#3591;&#3627;&#3623;&#3633;&#36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&#3626;&#3656;&#3591;&#3591;&#3634;&#3609;&#3616;&#3634;&#3618;&#3651;&#3609;&#3585;&#3621;&#3640;&#3656;&#3617;%20&#3607;&#3633;&#3657;&#3591;&#3627;&#3617;&#3604;&#3607;&#3633;&#3657;&#3591;&#3617;&#3623;&#3621;%20&#3649;&#3621;&#3657;&#3623;&#3649;&#3605;&#3656;&#3623;&#3656;&#3634;&#3592;&#3632;&#3626;&#3656;&#3591;&#3629;&#3632;&#3652;&#3619;%20&#3648;&#3617;&#3639;&#3656;&#3629;&#3617;&#3637;&#3585;&#3634;&#3619;&#3619;&#3657;&#3629;&#3591;&#3586;&#3629;%20&#3627;&#3634;&#3585;&#3652;&#3604;&#3657;&#3649;&#3621;&#3657;&#3623;&#3585;&#3655;&#3621;&#3610;%20&#3585;&#3655;&#3649;&#3588;&#3656;&#3609;&#3633;&#3657;&#3609;%20&#3649;&#3621;&#3657;&#3623;&#3649;&#3605;&#3656;&#3623;&#3656;&#3634;&#3592;&#3632;&#3621;&#3610;&#3619;&#3638;&#3611;&#3656;&#3634;&#3623;%20&#3652;&#3604;&#3657;&#3627;&#3617;&#3604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2"/>
      <sheetName val="1.4"/>
      <sheetName val="3.2"/>
      <sheetName val="2.7"/>
      <sheetName val="4.1"/>
      <sheetName val="5.1(1)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6"/>
  <sheetViews>
    <sheetView tabSelected="1" zoomScaleSheetLayoutView="110" workbookViewId="0" topLeftCell="A19">
      <selection activeCell="J30" sqref="J30"/>
    </sheetView>
  </sheetViews>
  <sheetFormatPr defaultColWidth="9.140625" defaultRowHeight="15"/>
  <cols>
    <col min="1" max="1" width="5.57421875" style="310" customWidth="1"/>
    <col min="2" max="2" width="47.421875" style="291" customWidth="1"/>
    <col min="3" max="3" width="6.421875" style="133" customWidth="1"/>
    <col min="4" max="5" width="6.7109375" style="133" customWidth="1"/>
    <col min="6" max="10" width="5.140625" style="134" customWidth="1"/>
    <col min="11" max="11" width="8.8515625" style="134" customWidth="1"/>
    <col min="12" max="12" width="9.140625" style="297" customWidth="1"/>
    <col min="13" max="13" width="3.7109375" style="297" customWidth="1"/>
    <col min="14" max="14" width="9.57421875" style="297" customWidth="1"/>
    <col min="15" max="16384" width="9.00390625" style="132" customWidth="1"/>
  </cols>
  <sheetData>
    <row r="1" spans="1:14" ht="20.25">
      <c r="A1" s="309"/>
      <c r="B1" s="290"/>
      <c r="C1" s="569" t="s">
        <v>54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 ht="20.25">
      <c r="A2" s="309"/>
      <c r="B2" s="290"/>
      <c r="C2" s="569" t="s">
        <v>157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ht="15.75" customHeight="1" thickBot="1">
      <c r="N3" s="298"/>
    </row>
    <row r="4" spans="1:14" ht="24" customHeight="1" thickTop="1">
      <c r="A4" s="575" t="s">
        <v>217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7"/>
    </row>
    <row r="5" spans="1:14" ht="24" customHeight="1">
      <c r="A5" s="578" t="s">
        <v>216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1:14" ht="24" customHeight="1" thickBot="1">
      <c r="A6" s="585" t="s">
        <v>182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7"/>
    </row>
    <row r="7" spans="1:14" ht="18" customHeight="1" thickTop="1">
      <c r="A7" s="311"/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</row>
    <row r="8" spans="1:14" s="137" customFormat="1" ht="20.25">
      <c r="A8" s="581" t="s">
        <v>43</v>
      </c>
      <c r="B8" s="581"/>
      <c r="C8" s="582" t="s">
        <v>120</v>
      </c>
      <c r="D8" s="566" t="s">
        <v>42</v>
      </c>
      <c r="E8" s="566" t="s">
        <v>148</v>
      </c>
      <c r="F8" s="117" t="s">
        <v>6</v>
      </c>
      <c r="G8" s="136"/>
      <c r="H8" s="136"/>
      <c r="I8" s="136"/>
      <c r="J8" s="136"/>
      <c r="K8" s="572" t="s">
        <v>2</v>
      </c>
      <c r="L8" s="573"/>
      <c r="M8" s="573"/>
      <c r="N8" s="574"/>
    </row>
    <row r="9" spans="1:14" s="137" customFormat="1" ht="17.25" customHeight="1">
      <c r="A9" s="581"/>
      <c r="B9" s="581"/>
      <c r="C9" s="583"/>
      <c r="D9" s="592"/>
      <c r="E9" s="567"/>
      <c r="F9" s="564">
        <v>1</v>
      </c>
      <c r="G9" s="564">
        <v>2</v>
      </c>
      <c r="H9" s="564">
        <v>3</v>
      </c>
      <c r="I9" s="564">
        <v>4</v>
      </c>
      <c r="J9" s="564">
        <v>5</v>
      </c>
      <c r="K9" s="299" t="s">
        <v>44</v>
      </c>
      <c r="L9" s="300" t="s">
        <v>114</v>
      </c>
      <c r="M9" s="570" t="s">
        <v>154</v>
      </c>
      <c r="N9" s="301" t="s">
        <v>45</v>
      </c>
    </row>
    <row r="10" spans="1:14" s="137" customFormat="1" ht="21.75" customHeight="1">
      <c r="A10" s="581"/>
      <c r="B10" s="581"/>
      <c r="C10" s="584"/>
      <c r="D10" s="593"/>
      <c r="E10" s="568"/>
      <c r="F10" s="565"/>
      <c r="G10" s="565"/>
      <c r="H10" s="565"/>
      <c r="I10" s="565"/>
      <c r="J10" s="565"/>
      <c r="K10" s="302" t="s">
        <v>46</v>
      </c>
      <c r="L10" s="303" t="s">
        <v>47</v>
      </c>
      <c r="M10" s="571"/>
      <c r="N10" s="304" t="s">
        <v>48</v>
      </c>
    </row>
    <row r="11" spans="1:14" s="144" customFormat="1" ht="26.25" customHeight="1">
      <c r="A11" s="594" t="s">
        <v>111</v>
      </c>
      <c r="B11" s="595"/>
      <c r="C11" s="139"/>
      <c r="D11" s="140">
        <f>SUM(D12:D12)</f>
        <v>15</v>
      </c>
      <c r="E11" s="334">
        <f>SUM(E12:E12)</f>
        <v>38.46153846153846</v>
      </c>
      <c r="F11" s="141"/>
      <c r="G11" s="141"/>
      <c r="H11" s="141"/>
      <c r="I11" s="141"/>
      <c r="J11" s="141"/>
      <c r="K11" s="141"/>
      <c r="L11" s="142">
        <f>SUM(N12:N12)*E22/E11</f>
        <v>1</v>
      </c>
      <c r="M11" s="338">
        <f aca="true" t="shared" si="0" ref="M11:M21">L11</f>
        <v>1</v>
      </c>
      <c r="N11" s="143"/>
    </row>
    <row r="12" spans="1:14" s="150" customFormat="1" ht="45.75" customHeight="1">
      <c r="A12" s="313">
        <v>2.1</v>
      </c>
      <c r="B12" s="292" t="s">
        <v>155</v>
      </c>
      <c r="C12" s="145" t="s">
        <v>50</v>
      </c>
      <c r="D12" s="146">
        <v>15</v>
      </c>
      <c r="E12" s="148">
        <f>D12*100/D22</f>
        <v>38.46153846153846</v>
      </c>
      <c r="F12" s="147">
        <v>75</v>
      </c>
      <c r="G12" s="147">
        <v>80</v>
      </c>
      <c r="H12" s="147">
        <v>85</v>
      </c>
      <c r="I12" s="147">
        <v>90</v>
      </c>
      <c r="J12" s="147">
        <v>95</v>
      </c>
      <c r="K12" s="148">
        <f>'2.1(สนผ.)'!D4</f>
        <v>0</v>
      </c>
      <c r="L12" s="336">
        <f>'2.1(สนผ.)'!D6</f>
        <v>1</v>
      </c>
      <c r="M12" s="338">
        <f t="shared" si="0"/>
        <v>1</v>
      </c>
      <c r="N12" s="149">
        <f>E12*L12/E22</f>
        <v>0.3846153846153846</v>
      </c>
    </row>
    <row r="13" spans="1:14" s="144" customFormat="1" ht="27.75" customHeight="1">
      <c r="A13" s="594" t="s">
        <v>112</v>
      </c>
      <c r="B13" s="595"/>
      <c r="C13" s="139"/>
      <c r="D13" s="140">
        <f>SUM(D14:D14)+(D17)</f>
        <v>8</v>
      </c>
      <c r="E13" s="334">
        <f>SUM(E14+E17)</f>
        <v>20.512820512820515</v>
      </c>
      <c r="F13" s="141"/>
      <c r="G13" s="141"/>
      <c r="H13" s="141"/>
      <c r="I13" s="141"/>
      <c r="J13" s="141"/>
      <c r="K13" s="141"/>
      <c r="L13" s="142" t="e">
        <f>SUM(N14:N17)*E22/E13</f>
        <v>#DIV/0!</v>
      </c>
      <c r="M13" s="338" t="e">
        <f t="shared" si="0"/>
        <v>#DIV/0!</v>
      </c>
      <c r="N13" s="143"/>
    </row>
    <row r="14" spans="1:14" s="152" customFormat="1" ht="44.25" customHeight="1">
      <c r="A14" s="485">
        <v>3.11</v>
      </c>
      <c r="B14" s="486" t="s">
        <v>179</v>
      </c>
      <c r="C14" s="487" t="s">
        <v>50</v>
      </c>
      <c r="D14" s="488">
        <f>SUM(D15:D16)</f>
        <v>4</v>
      </c>
      <c r="E14" s="148">
        <f>D14*100/D22</f>
        <v>10.256410256410257</v>
      </c>
      <c r="F14" s="489"/>
      <c r="G14" s="489"/>
      <c r="H14" s="489"/>
      <c r="I14" s="489"/>
      <c r="J14" s="489"/>
      <c r="K14" s="518" t="e">
        <f>'3.11 (สบท.)(สกค.)'!D4</f>
        <v>#DIV/0!</v>
      </c>
      <c r="L14" s="519" t="e">
        <f>'3.11 (สบท.)(สกค.)'!D6</f>
        <v>#DIV/0!</v>
      </c>
      <c r="M14" s="520" t="e">
        <f t="shared" si="0"/>
        <v>#DIV/0!</v>
      </c>
      <c r="N14" s="508"/>
    </row>
    <row r="15" spans="1:14" s="152" customFormat="1" ht="58.5">
      <c r="A15" s="418" t="s">
        <v>118</v>
      </c>
      <c r="B15" s="419" t="s">
        <v>201</v>
      </c>
      <c r="C15" s="153" t="s">
        <v>50</v>
      </c>
      <c r="D15" s="156">
        <v>2</v>
      </c>
      <c r="E15" s="155">
        <f>D15*100/D22</f>
        <v>5.128205128205129</v>
      </c>
      <c r="F15" s="522">
        <v>50</v>
      </c>
      <c r="G15" s="522">
        <v>60</v>
      </c>
      <c r="H15" s="522">
        <v>70</v>
      </c>
      <c r="I15" s="522">
        <v>80</v>
      </c>
      <c r="J15" s="522">
        <v>90</v>
      </c>
      <c r="K15" s="154" t="e">
        <f>'3.11 (สบท.)(สกค.)'!J10</f>
        <v>#DIV/0!</v>
      </c>
      <c r="L15" s="337" t="e">
        <f>'3.11 (สบท.)(สกค.)'!K10</f>
        <v>#DIV/0!</v>
      </c>
      <c r="M15" s="490" t="e">
        <f t="shared" si="0"/>
        <v>#DIV/0!</v>
      </c>
      <c r="N15" s="151" t="e">
        <f>E15*L15/E22</f>
        <v>#DIV/0!</v>
      </c>
    </row>
    <row r="16" spans="1:14" s="152" customFormat="1" ht="45.75" customHeight="1">
      <c r="A16" s="418" t="s">
        <v>119</v>
      </c>
      <c r="B16" s="419" t="s">
        <v>202</v>
      </c>
      <c r="C16" s="153" t="s">
        <v>50</v>
      </c>
      <c r="D16" s="156">
        <v>2</v>
      </c>
      <c r="E16" s="155">
        <f>D16*100/D22</f>
        <v>5.128205128205129</v>
      </c>
      <c r="F16" s="523">
        <v>50</v>
      </c>
      <c r="G16" s="523">
        <v>60</v>
      </c>
      <c r="H16" s="523">
        <v>70</v>
      </c>
      <c r="I16" s="523">
        <v>80</v>
      </c>
      <c r="J16" s="523">
        <v>90</v>
      </c>
      <c r="K16" s="154" t="e">
        <f>'3.11 (สบท.)(สกค.)'!J11</f>
        <v>#DIV/0!</v>
      </c>
      <c r="L16" s="337" t="e">
        <f>'3.11 (สบท.)(สกค.)'!K11</f>
        <v>#DIV/0!</v>
      </c>
      <c r="M16" s="490" t="e">
        <f t="shared" si="0"/>
        <v>#DIV/0!</v>
      </c>
      <c r="N16" s="151" t="e">
        <f>E16*L16/E22</f>
        <v>#DIV/0!</v>
      </c>
    </row>
    <row r="17" spans="1:14" s="152" customFormat="1" ht="45.75" customHeight="1">
      <c r="A17" s="491">
        <v>3.12</v>
      </c>
      <c r="B17" s="492" t="s">
        <v>180</v>
      </c>
      <c r="C17" s="493" t="s">
        <v>50</v>
      </c>
      <c r="D17" s="494">
        <v>4</v>
      </c>
      <c r="E17" s="495">
        <f>D17*100/D22</f>
        <v>10.256410256410257</v>
      </c>
      <c r="F17" s="521">
        <v>70</v>
      </c>
      <c r="G17" s="521">
        <v>75</v>
      </c>
      <c r="H17" s="521">
        <v>80</v>
      </c>
      <c r="I17" s="521">
        <v>85</v>
      </c>
      <c r="J17" s="521">
        <v>90</v>
      </c>
      <c r="K17" s="496" t="e">
        <f>'3.12 (สวร.)'!J9</f>
        <v>#DIV/0!</v>
      </c>
      <c r="L17" s="497" t="e">
        <f>'3.12 (สวร.)'!K9</f>
        <v>#DIV/0!</v>
      </c>
      <c r="M17" s="498"/>
      <c r="N17" s="499" t="e">
        <f>E17*L17/E23</f>
        <v>#DIV/0!</v>
      </c>
    </row>
    <row r="18" spans="1:14" s="137" customFormat="1" ht="27" customHeight="1">
      <c r="A18" s="590" t="s">
        <v>140</v>
      </c>
      <c r="B18" s="591"/>
      <c r="C18" s="157"/>
      <c r="D18" s="140">
        <f>SUM(D19:D21)</f>
        <v>16</v>
      </c>
      <c r="E18" s="334">
        <f>SUM(E19:E21)</f>
        <v>41.02564102564103</v>
      </c>
      <c r="F18" s="141"/>
      <c r="G18" s="141"/>
      <c r="H18" s="141"/>
      <c r="I18" s="141"/>
      <c r="J18" s="141"/>
      <c r="K18" s="158"/>
      <c r="L18" s="142">
        <f>SUM(N19:N21)*E22/E18</f>
        <v>0.1875</v>
      </c>
      <c r="M18" s="338">
        <f t="shared" si="0"/>
        <v>0.1875</v>
      </c>
      <c r="N18" s="143"/>
    </row>
    <row r="19" spans="1:14" s="152" customFormat="1" ht="46.5" customHeight="1">
      <c r="A19" s="500">
        <v>4.1</v>
      </c>
      <c r="B19" s="501" t="s">
        <v>193</v>
      </c>
      <c r="C19" s="502" t="s">
        <v>49</v>
      </c>
      <c r="D19" s="488">
        <v>8</v>
      </c>
      <c r="E19" s="335">
        <f>D19*100/D22</f>
        <v>20.512820512820515</v>
      </c>
      <c r="F19" s="503">
        <v>1</v>
      </c>
      <c r="G19" s="504" t="s">
        <v>26</v>
      </c>
      <c r="H19" s="505">
        <v>3</v>
      </c>
      <c r="I19" s="504" t="s">
        <v>26</v>
      </c>
      <c r="J19" s="505">
        <v>5</v>
      </c>
      <c r="K19" s="335">
        <f>'4.1. (สทส.)'!D4</f>
        <v>0</v>
      </c>
      <c r="L19" s="506">
        <f>'4.1. (สทส.)'!D6</f>
        <v>0</v>
      </c>
      <c r="M19" s="507">
        <f t="shared" si="0"/>
        <v>0</v>
      </c>
      <c r="N19" s="508">
        <f>E19*L19/E22</f>
        <v>0</v>
      </c>
    </row>
    <row r="20" spans="1:14" s="152" customFormat="1" ht="63" customHeight="1">
      <c r="A20" s="312">
        <v>4.2</v>
      </c>
      <c r="B20" s="293" t="s">
        <v>213</v>
      </c>
      <c r="C20" s="153" t="s">
        <v>49</v>
      </c>
      <c r="D20" s="156">
        <v>3</v>
      </c>
      <c r="E20" s="154">
        <f>D20*100/D22</f>
        <v>7.6923076923076925</v>
      </c>
      <c r="F20" s="159">
        <v>1</v>
      </c>
      <c r="G20" s="159" t="s">
        <v>156</v>
      </c>
      <c r="H20" s="159">
        <v>2</v>
      </c>
      <c r="I20" s="159" t="s">
        <v>156</v>
      </c>
      <c r="J20" s="159">
        <v>3</v>
      </c>
      <c r="K20" s="154">
        <f>'4.2 (ทุกสำนัก)'!D4</f>
        <v>0</v>
      </c>
      <c r="L20" s="337">
        <f>'4.2 (ทุกสำนัก)'!D6</f>
        <v>1</v>
      </c>
      <c r="M20" s="509">
        <f t="shared" si="0"/>
        <v>1</v>
      </c>
      <c r="N20" s="151">
        <f>E20*L20/E22</f>
        <v>0.07692307692307693</v>
      </c>
    </row>
    <row r="21" spans="1:14" s="152" customFormat="1" ht="65.25" customHeight="1">
      <c r="A21" s="510">
        <v>4.3</v>
      </c>
      <c r="B21" s="511" t="s">
        <v>198</v>
      </c>
      <c r="C21" s="493" t="s">
        <v>49</v>
      </c>
      <c r="D21" s="494">
        <v>5</v>
      </c>
      <c r="E21" s="496">
        <f>D21*100/D22</f>
        <v>12.820512820512821</v>
      </c>
      <c r="F21" s="512">
        <v>1</v>
      </c>
      <c r="G21" s="513" t="s">
        <v>26</v>
      </c>
      <c r="H21" s="513" t="s">
        <v>26</v>
      </c>
      <c r="I21" s="513" t="s">
        <v>26</v>
      </c>
      <c r="J21" s="514">
        <v>5</v>
      </c>
      <c r="K21" s="496">
        <f>'4.3 (สนผ.)'!D4</f>
        <v>0</v>
      </c>
      <c r="L21" s="497">
        <f>'4.3 (สนผ.)'!D6</f>
        <v>0</v>
      </c>
      <c r="M21" s="515">
        <f t="shared" si="0"/>
        <v>0</v>
      </c>
      <c r="N21" s="499">
        <f>E21*L21/E22</f>
        <v>0</v>
      </c>
    </row>
    <row r="22" spans="1:14" s="166" customFormat="1" ht="24" customHeight="1">
      <c r="A22" s="314"/>
      <c r="B22" s="294"/>
      <c r="C22" s="160" t="s">
        <v>51</v>
      </c>
      <c r="D22" s="161">
        <f>SUM(D11+D13+D18)</f>
        <v>39</v>
      </c>
      <c r="E22" s="161">
        <f>E18+E13+E11</f>
        <v>100</v>
      </c>
      <c r="F22" s="162"/>
      <c r="G22" s="162"/>
      <c r="H22" s="162"/>
      <c r="I22" s="163"/>
      <c r="J22" s="163"/>
      <c r="K22" s="164"/>
      <c r="L22" s="588" t="s">
        <v>52</v>
      </c>
      <c r="M22" s="589"/>
      <c r="N22" s="165" t="e">
        <f>SUM(N11:N21)</f>
        <v>#DIV/0!</v>
      </c>
    </row>
    <row r="23" spans="1:14" s="166" customFormat="1" ht="24" customHeight="1">
      <c r="A23" s="315"/>
      <c r="B23" s="333" t="s">
        <v>146</v>
      </c>
      <c r="C23" s="317"/>
      <c r="D23" s="317"/>
      <c r="E23" s="317"/>
      <c r="F23" s="318"/>
      <c r="G23" s="318"/>
      <c r="H23" s="318"/>
      <c r="I23" s="319"/>
      <c r="J23" s="319"/>
      <c r="K23" s="320"/>
      <c r="L23" s="321"/>
      <c r="M23" s="324"/>
      <c r="N23" s="167"/>
    </row>
    <row r="24" spans="1:14" s="166" customFormat="1" ht="24" customHeight="1">
      <c r="A24" s="315"/>
      <c r="B24" s="332" t="s">
        <v>121</v>
      </c>
      <c r="C24" s="325"/>
      <c r="D24" s="325"/>
      <c r="E24" s="325"/>
      <c r="F24" s="318"/>
      <c r="G24" s="318"/>
      <c r="H24" s="318"/>
      <c r="I24" s="318"/>
      <c r="J24" s="318"/>
      <c r="K24" s="318"/>
      <c r="L24" s="326"/>
      <c r="M24" s="327"/>
      <c r="N24" s="167"/>
    </row>
    <row r="25" spans="1:14" s="166" customFormat="1" ht="24" customHeight="1">
      <c r="A25" s="315"/>
      <c r="B25" s="778" t="s">
        <v>218</v>
      </c>
      <c r="C25" s="328" t="s">
        <v>219</v>
      </c>
      <c r="D25" s="329"/>
      <c r="E25" s="329"/>
      <c r="F25" s="330"/>
      <c r="G25" s="323"/>
      <c r="H25" s="318"/>
      <c r="I25" s="318"/>
      <c r="J25" s="318"/>
      <c r="K25" s="318"/>
      <c r="L25" s="326"/>
      <c r="M25" s="327"/>
      <c r="N25" s="167"/>
    </row>
    <row r="26" spans="1:14" s="166" customFormat="1" ht="24" customHeight="1">
      <c r="A26" s="315"/>
      <c r="B26" s="779" t="s">
        <v>149</v>
      </c>
      <c r="C26" s="328" t="s">
        <v>122</v>
      </c>
      <c r="D26" s="329"/>
      <c r="E26" s="329"/>
      <c r="F26" s="330"/>
      <c r="G26" s="323"/>
      <c r="H26" s="318"/>
      <c r="I26" s="318"/>
      <c r="J26" s="318"/>
      <c r="K26" s="318"/>
      <c r="L26" s="326"/>
      <c r="M26" s="327"/>
      <c r="N26" s="167"/>
    </row>
    <row r="27" spans="1:14" s="166" customFormat="1" ht="24" customHeight="1">
      <c r="A27" s="315"/>
      <c r="B27" s="780" t="s">
        <v>150</v>
      </c>
      <c r="C27" s="331" t="s">
        <v>123</v>
      </c>
      <c r="D27" s="330"/>
      <c r="E27" s="330"/>
      <c r="F27" s="330"/>
      <c r="G27" s="330"/>
      <c r="H27" s="318"/>
      <c r="I27" s="318"/>
      <c r="J27" s="318"/>
      <c r="K27" s="318"/>
      <c r="L27" s="326"/>
      <c r="M27" s="327"/>
      <c r="N27" s="167"/>
    </row>
    <row r="28" spans="1:14" s="144" customFormat="1" ht="24" customHeight="1">
      <c r="A28" s="315"/>
      <c r="B28" s="781" t="s">
        <v>151</v>
      </c>
      <c r="C28" s="322" t="s">
        <v>124</v>
      </c>
      <c r="D28" s="323"/>
      <c r="E28" s="323"/>
      <c r="F28" s="323"/>
      <c r="G28" s="323"/>
      <c r="H28" s="318"/>
      <c r="I28" s="318"/>
      <c r="J28" s="318"/>
      <c r="K28" s="318"/>
      <c r="L28" s="326"/>
      <c r="M28" s="327"/>
      <c r="N28" s="167"/>
    </row>
    <row r="29" spans="1:14" s="144" customFormat="1" ht="24" customHeight="1">
      <c r="A29" s="315"/>
      <c r="B29" s="782" t="s">
        <v>152</v>
      </c>
      <c r="C29" s="322" t="s">
        <v>126</v>
      </c>
      <c r="D29" s="323"/>
      <c r="E29" s="323"/>
      <c r="F29" s="318"/>
      <c r="G29" s="318"/>
      <c r="H29" s="318"/>
      <c r="I29" s="318"/>
      <c r="J29" s="318"/>
      <c r="K29" s="318"/>
      <c r="L29" s="326"/>
      <c r="M29" s="327"/>
      <c r="N29" s="167"/>
    </row>
    <row r="30" spans="1:14" s="144" customFormat="1" ht="24" customHeight="1">
      <c r="A30" s="315"/>
      <c r="B30" s="783" t="s">
        <v>153</v>
      </c>
      <c r="C30" s="322" t="s">
        <v>125</v>
      </c>
      <c r="D30" s="323"/>
      <c r="E30" s="323"/>
      <c r="F30" s="318"/>
      <c r="G30" s="318"/>
      <c r="H30" s="318"/>
      <c r="I30" s="318"/>
      <c r="J30" s="318"/>
      <c r="K30" s="318"/>
      <c r="L30" s="326"/>
      <c r="M30" s="327"/>
      <c r="N30" s="167"/>
    </row>
    <row r="31" spans="1:14" s="138" customFormat="1" ht="20.25">
      <c r="A31" s="316"/>
      <c r="B31" s="295"/>
      <c r="C31" s="169"/>
      <c r="D31" s="169"/>
      <c r="E31" s="169"/>
      <c r="F31" s="168"/>
      <c r="G31" s="168"/>
      <c r="H31" s="168"/>
      <c r="I31" s="168"/>
      <c r="J31" s="168"/>
      <c r="K31" s="168"/>
      <c r="L31" s="305"/>
      <c r="M31" s="306"/>
      <c r="N31" s="305"/>
    </row>
    <row r="32" spans="1:14" s="138" customFormat="1" ht="20.25">
      <c r="A32" s="316"/>
      <c r="B32" s="295"/>
      <c r="C32" s="169"/>
      <c r="D32" s="169"/>
      <c r="E32" s="169"/>
      <c r="F32" s="168"/>
      <c r="G32" s="168"/>
      <c r="H32" s="168"/>
      <c r="I32" s="168"/>
      <c r="J32" s="168"/>
      <c r="K32" s="168"/>
      <c r="L32" s="305"/>
      <c r="M32" s="306"/>
      <c r="N32" s="305"/>
    </row>
    <row r="33" spans="2:14" ht="20.25">
      <c r="B33" s="296"/>
      <c r="C33" s="170"/>
      <c r="D33" s="170"/>
      <c r="E33" s="170"/>
      <c r="F33" s="171"/>
      <c r="G33" s="171"/>
      <c r="H33" s="171"/>
      <c r="I33" s="171"/>
      <c r="J33" s="171"/>
      <c r="K33" s="171"/>
      <c r="L33" s="306"/>
      <c r="M33" s="306"/>
      <c r="N33" s="306"/>
    </row>
    <row r="34" spans="3:14" ht="20.25">
      <c r="C34" s="172"/>
      <c r="D34" s="172"/>
      <c r="E34" s="172"/>
      <c r="F34" s="173"/>
      <c r="G34" s="173"/>
      <c r="H34" s="173"/>
      <c r="I34" s="173"/>
      <c r="J34" s="173"/>
      <c r="K34" s="173"/>
      <c r="L34" s="307"/>
      <c r="M34" s="307"/>
      <c r="N34" s="307"/>
    </row>
    <row r="35" spans="3:14" ht="20.25">
      <c r="C35" s="172"/>
      <c r="D35" s="172"/>
      <c r="E35" s="172"/>
      <c r="F35" s="173"/>
      <c r="G35" s="173"/>
      <c r="H35" s="173"/>
      <c r="I35" s="173"/>
      <c r="J35" s="173"/>
      <c r="K35" s="173"/>
      <c r="L35" s="307"/>
      <c r="M35" s="307"/>
      <c r="N35" s="307"/>
    </row>
    <row r="36" spans="3:14" ht="20.25">
      <c r="C36" s="172"/>
      <c r="D36" s="172"/>
      <c r="E36" s="172"/>
      <c r="F36" s="173"/>
      <c r="G36" s="173"/>
      <c r="H36" s="173"/>
      <c r="I36" s="173"/>
      <c r="J36" s="173"/>
      <c r="K36" s="173"/>
      <c r="L36" s="307"/>
      <c r="M36" s="307"/>
      <c r="N36" s="307"/>
    </row>
    <row r="37" spans="3:14" ht="20.25">
      <c r="C37" s="172"/>
      <c r="D37" s="172"/>
      <c r="E37" s="172"/>
      <c r="F37" s="173"/>
      <c r="G37" s="173"/>
      <c r="H37" s="173"/>
      <c r="I37" s="173"/>
      <c r="J37" s="173"/>
      <c r="K37" s="173"/>
      <c r="L37" s="307"/>
      <c r="M37" s="307"/>
      <c r="N37" s="307"/>
    </row>
    <row r="38" spans="3:14" ht="20.25">
      <c r="C38" s="172"/>
      <c r="D38" s="172"/>
      <c r="E38" s="172"/>
      <c r="F38" s="173"/>
      <c r="G38" s="173"/>
      <c r="H38" s="173"/>
      <c r="I38" s="173"/>
      <c r="J38" s="173"/>
      <c r="K38" s="173"/>
      <c r="L38" s="307"/>
      <c r="M38" s="307"/>
      <c r="N38" s="307"/>
    </row>
    <row r="39" spans="3:14" ht="20.25">
      <c r="C39" s="172"/>
      <c r="D39" s="172"/>
      <c r="E39" s="172"/>
      <c r="F39" s="173"/>
      <c r="G39" s="173"/>
      <c r="H39" s="173"/>
      <c r="I39" s="173"/>
      <c r="J39" s="173"/>
      <c r="K39" s="173"/>
      <c r="L39" s="307"/>
      <c r="M39" s="307"/>
      <c r="N39" s="307"/>
    </row>
    <row r="40" spans="3:14" ht="20.25">
      <c r="C40" s="172"/>
      <c r="D40" s="172"/>
      <c r="E40" s="172"/>
      <c r="F40" s="173"/>
      <c r="G40" s="173"/>
      <c r="H40" s="173"/>
      <c r="I40" s="173"/>
      <c r="J40" s="173"/>
      <c r="K40" s="173"/>
      <c r="L40" s="307"/>
      <c r="M40" s="307"/>
      <c r="N40" s="307"/>
    </row>
    <row r="41" spans="3:14" ht="20.25">
      <c r="C41" s="172"/>
      <c r="D41" s="172"/>
      <c r="E41" s="172"/>
      <c r="F41" s="173"/>
      <c r="G41" s="173"/>
      <c r="H41" s="173"/>
      <c r="I41" s="173"/>
      <c r="J41" s="173"/>
      <c r="K41" s="173"/>
      <c r="L41" s="307"/>
      <c r="M41" s="307"/>
      <c r="N41" s="307"/>
    </row>
    <row r="42" spans="1:218" s="135" customFormat="1" ht="20.25">
      <c r="A42" s="310"/>
      <c r="B42" s="291"/>
      <c r="C42" s="172"/>
      <c r="D42" s="172"/>
      <c r="E42" s="172"/>
      <c r="F42" s="173"/>
      <c r="G42" s="173"/>
      <c r="H42" s="173"/>
      <c r="I42" s="173"/>
      <c r="J42" s="173"/>
      <c r="K42" s="308"/>
      <c r="L42" s="307"/>
      <c r="M42" s="307"/>
      <c r="N42" s="307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</row>
    <row r="43" spans="1:218" s="135" customFormat="1" ht="20.25">
      <c r="A43" s="310"/>
      <c r="B43" s="291"/>
      <c r="C43" s="172"/>
      <c r="D43" s="172"/>
      <c r="E43" s="172"/>
      <c r="F43" s="173"/>
      <c r="G43" s="173"/>
      <c r="H43" s="173"/>
      <c r="I43" s="173"/>
      <c r="J43" s="173"/>
      <c r="K43" s="308"/>
      <c r="L43" s="307"/>
      <c r="M43" s="307"/>
      <c r="N43" s="307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</row>
    <row r="44" spans="3:14" ht="20.25">
      <c r="C44" s="172"/>
      <c r="D44" s="172"/>
      <c r="E44" s="172"/>
      <c r="F44" s="173"/>
      <c r="G44" s="173"/>
      <c r="H44" s="173"/>
      <c r="I44" s="173"/>
      <c r="J44" s="173"/>
      <c r="K44" s="173"/>
      <c r="L44" s="307"/>
      <c r="M44" s="307"/>
      <c r="N44" s="307"/>
    </row>
    <row r="45" spans="3:14" ht="20.25">
      <c r="C45" s="172"/>
      <c r="D45" s="172"/>
      <c r="E45" s="172"/>
      <c r="F45" s="173"/>
      <c r="G45" s="173"/>
      <c r="H45" s="173"/>
      <c r="I45" s="173"/>
      <c r="J45" s="173"/>
      <c r="K45" s="173"/>
      <c r="L45" s="307"/>
      <c r="M45" s="307"/>
      <c r="N45" s="307"/>
    </row>
    <row r="46" spans="3:14" ht="20.25">
      <c r="C46" s="172"/>
      <c r="D46" s="172"/>
      <c r="E46" s="172"/>
      <c r="F46" s="173"/>
      <c r="G46" s="173"/>
      <c r="H46" s="173"/>
      <c r="I46" s="173"/>
      <c r="J46" s="173"/>
      <c r="K46" s="173"/>
      <c r="L46" s="307"/>
      <c r="M46" s="307"/>
      <c r="N46" s="307"/>
    </row>
    <row r="47" spans="3:14" ht="20.25">
      <c r="C47" s="172"/>
      <c r="D47" s="172"/>
      <c r="E47" s="172"/>
      <c r="F47" s="173"/>
      <c r="G47" s="173"/>
      <c r="H47" s="173"/>
      <c r="I47" s="173"/>
      <c r="J47" s="173"/>
      <c r="K47" s="173"/>
      <c r="L47" s="307"/>
      <c r="M47" s="307"/>
      <c r="N47" s="307"/>
    </row>
    <row r="48" spans="3:14" ht="20.25">
      <c r="C48" s="172"/>
      <c r="D48" s="172"/>
      <c r="E48" s="172"/>
      <c r="F48" s="173"/>
      <c r="G48" s="173"/>
      <c r="H48" s="173"/>
      <c r="I48" s="173"/>
      <c r="J48" s="173"/>
      <c r="K48" s="173"/>
      <c r="L48" s="307"/>
      <c r="M48" s="307"/>
      <c r="N48" s="307"/>
    </row>
    <row r="49" spans="3:14" ht="20.25">
      <c r="C49" s="172"/>
      <c r="D49" s="172"/>
      <c r="E49" s="172"/>
      <c r="F49" s="173"/>
      <c r="G49" s="173"/>
      <c r="H49" s="173"/>
      <c r="I49" s="173"/>
      <c r="J49" s="173"/>
      <c r="K49" s="173"/>
      <c r="L49" s="307"/>
      <c r="M49" s="307"/>
      <c r="N49" s="307"/>
    </row>
    <row r="50" spans="3:14" ht="20.25">
      <c r="C50" s="172"/>
      <c r="D50" s="172"/>
      <c r="E50" s="172"/>
      <c r="F50" s="173"/>
      <c r="G50" s="173"/>
      <c r="H50" s="173"/>
      <c r="I50" s="173"/>
      <c r="J50" s="173"/>
      <c r="K50" s="173"/>
      <c r="L50" s="307"/>
      <c r="M50" s="307"/>
      <c r="N50" s="307"/>
    </row>
    <row r="51" spans="3:14" ht="20.25">
      <c r="C51" s="172"/>
      <c r="D51" s="172"/>
      <c r="E51" s="172"/>
      <c r="F51" s="173"/>
      <c r="G51" s="173"/>
      <c r="H51" s="173"/>
      <c r="I51" s="173"/>
      <c r="J51" s="173"/>
      <c r="K51" s="173"/>
      <c r="L51" s="307"/>
      <c r="M51" s="307"/>
      <c r="N51" s="307"/>
    </row>
    <row r="52" spans="3:14" ht="20.25">
      <c r="C52" s="172"/>
      <c r="D52" s="172"/>
      <c r="E52" s="172"/>
      <c r="F52" s="173"/>
      <c r="G52" s="173"/>
      <c r="H52" s="173"/>
      <c r="I52" s="173"/>
      <c r="J52" s="173"/>
      <c r="K52" s="173"/>
      <c r="L52" s="307"/>
      <c r="M52" s="307"/>
      <c r="N52" s="307"/>
    </row>
    <row r="53" spans="3:14" ht="20.25">
      <c r="C53" s="172"/>
      <c r="D53" s="172"/>
      <c r="E53" s="172"/>
      <c r="F53" s="173"/>
      <c r="G53" s="173"/>
      <c r="H53" s="173"/>
      <c r="I53" s="173"/>
      <c r="J53" s="173"/>
      <c r="K53" s="173"/>
      <c r="L53" s="307"/>
      <c r="M53" s="307"/>
      <c r="N53" s="307"/>
    </row>
    <row r="54" spans="3:14" ht="20.25">
      <c r="C54" s="172"/>
      <c r="D54" s="172"/>
      <c r="E54" s="172"/>
      <c r="F54" s="173"/>
      <c r="G54" s="173"/>
      <c r="H54" s="173"/>
      <c r="I54" s="173"/>
      <c r="J54" s="173"/>
      <c r="K54" s="173"/>
      <c r="L54" s="307"/>
      <c r="M54" s="307"/>
      <c r="N54" s="307"/>
    </row>
    <row r="55" spans="3:14" ht="20.25">
      <c r="C55" s="172"/>
      <c r="D55" s="172"/>
      <c r="E55" s="172"/>
      <c r="F55" s="173"/>
      <c r="G55" s="173"/>
      <c r="H55" s="173"/>
      <c r="I55" s="173"/>
      <c r="J55" s="173"/>
      <c r="K55" s="173"/>
      <c r="L55" s="307"/>
      <c r="M55" s="307"/>
      <c r="N55" s="307"/>
    </row>
    <row r="56" spans="3:14" ht="20.25">
      <c r="C56" s="172"/>
      <c r="D56" s="172"/>
      <c r="E56" s="172"/>
      <c r="F56" s="173"/>
      <c r="G56" s="173"/>
      <c r="H56" s="173"/>
      <c r="I56" s="173"/>
      <c r="J56" s="173"/>
      <c r="K56" s="173"/>
      <c r="L56" s="307"/>
      <c r="M56" s="307"/>
      <c r="N56" s="307"/>
    </row>
    <row r="57" spans="3:14" ht="20.25">
      <c r="C57" s="172"/>
      <c r="D57" s="172"/>
      <c r="E57" s="172"/>
      <c r="F57" s="173"/>
      <c r="G57" s="173"/>
      <c r="H57" s="173"/>
      <c r="I57" s="173"/>
      <c r="J57" s="173"/>
      <c r="K57" s="173"/>
      <c r="L57" s="307"/>
      <c r="M57" s="307"/>
      <c r="N57" s="307"/>
    </row>
    <row r="58" spans="3:14" ht="20.25">
      <c r="C58" s="172"/>
      <c r="D58" s="172"/>
      <c r="E58" s="172"/>
      <c r="F58" s="173"/>
      <c r="G58" s="173"/>
      <c r="H58" s="173"/>
      <c r="I58" s="173"/>
      <c r="J58" s="173"/>
      <c r="K58" s="173"/>
      <c r="L58" s="307"/>
      <c r="M58" s="307"/>
      <c r="N58" s="307"/>
    </row>
    <row r="59" spans="3:14" ht="20.25">
      <c r="C59" s="172"/>
      <c r="D59" s="172"/>
      <c r="E59" s="172"/>
      <c r="F59" s="173"/>
      <c r="G59" s="173"/>
      <c r="H59" s="173"/>
      <c r="I59" s="173"/>
      <c r="J59" s="173"/>
      <c r="K59" s="173"/>
      <c r="L59" s="307"/>
      <c r="M59" s="307"/>
      <c r="N59" s="307"/>
    </row>
    <row r="60" spans="3:14" ht="20.25">
      <c r="C60" s="172"/>
      <c r="D60" s="172"/>
      <c r="E60" s="172"/>
      <c r="F60" s="173"/>
      <c r="G60" s="173"/>
      <c r="H60" s="173"/>
      <c r="I60" s="173"/>
      <c r="J60" s="173"/>
      <c r="K60" s="173"/>
      <c r="L60" s="307"/>
      <c r="M60" s="307"/>
      <c r="N60" s="307"/>
    </row>
    <row r="61" spans="3:14" ht="20.25">
      <c r="C61" s="172"/>
      <c r="D61" s="172"/>
      <c r="E61" s="172"/>
      <c r="F61" s="173"/>
      <c r="G61" s="173"/>
      <c r="H61" s="173"/>
      <c r="I61" s="173"/>
      <c r="J61" s="173"/>
      <c r="K61" s="173"/>
      <c r="L61" s="307"/>
      <c r="M61" s="307"/>
      <c r="N61" s="307"/>
    </row>
    <row r="62" spans="3:14" ht="20.25">
      <c r="C62" s="172"/>
      <c r="D62" s="172"/>
      <c r="E62" s="172"/>
      <c r="F62" s="173"/>
      <c r="G62" s="173"/>
      <c r="H62" s="173"/>
      <c r="I62" s="173"/>
      <c r="J62" s="173"/>
      <c r="K62" s="173"/>
      <c r="L62" s="307"/>
      <c r="M62" s="307"/>
      <c r="N62" s="307"/>
    </row>
    <row r="63" spans="3:14" ht="20.25">
      <c r="C63" s="172"/>
      <c r="D63" s="172"/>
      <c r="E63" s="172"/>
      <c r="F63" s="173"/>
      <c r="G63" s="173"/>
      <c r="H63" s="173"/>
      <c r="I63" s="173"/>
      <c r="J63" s="173"/>
      <c r="K63" s="173"/>
      <c r="L63" s="307"/>
      <c r="M63" s="307"/>
      <c r="N63" s="307"/>
    </row>
    <row r="64" spans="3:14" ht="20.25">
      <c r="C64" s="172"/>
      <c r="D64" s="172"/>
      <c r="E64" s="172"/>
      <c r="F64" s="173"/>
      <c r="G64" s="173"/>
      <c r="H64" s="173"/>
      <c r="I64" s="173"/>
      <c r="J64" s="173"/>
      <c r="K64" s="173"/>
      <c r="L64" s="307"/>
      <c r="M64" s="307"/>
      <c r="N64" s="307"/>
    </row>
    <row r="65" spans="3:14" ht="20.25">
      <c r="C65" s="172"/>
      <c r="D65" s="172"/>
      <c r="E65" s="172"/>
      <c r="F65" s="173"/>
      <c r="G65" s="173"/>
      <c r="H65" s="173"/>
      <c r="I65" s="173"/>
      <c r="J65" s="173"/>
      <c r="K65" s="173"/>
      <c r="L65" s="307"/>
      <c r="M65" s="307"/>
      <c r="N65" s="307"/>
    </row>
    <row r="66" spans="3:14" ht="20.25">
      <c r="C66" s="172"/>
      <c r="D66" s="172"/>
      <c r="E66" s="172"/>
      <c r="F66" s="173"/>
      <c r="G66" s="173"/>
      <c r="H66" s="173"/>
      <c r="I66" s="173"/>
      <c r="J66" s="173"/>
      <c r="K66" s="173"/>
      <c r="L66" s="307"/>
      <c r="M66" s="307"/>
      <c r="N66" s="307"/>
    </row>
    <row r="67" spans="3:14" ht="20.25">
      <c r="C67" s="172"/>
      <c r="D67" s="172"/>
      <c r="E67" s="172"/>
      <c r="F67" s="173"/>
      <c r="G67" s="173"/>
      <c r="H67" s="173"/>
      <c r="I67" s="173"/>
      <c r="J67" s="173"/>
      <c r="K67" s="173"/>
      <c r="L67" s="307"/>
      <c r="M67" s="307"/>
      <c r="N67" s="307"/>
    </row>
    <row r="68" spans="3:14" ht="20.25">
      <c r="C68" s="172"/>
      <c r="D68" s="172"/>
      <c r="E68" s="172"/>
      <c r="F68" s="173"/>
      <c r="G68" s="173"/>
      <c r="H68" s="173"/>
      <c r="I68" s="173"/>
      <c r="J68" s="173"/>
      <c r="K68" s="173"/>
      <c r="L68" s="307"/>
      <c r="M68" s="307"/>
      <c r="N68" s="307"/>
    </row>
    <row r="69" spans="3:14" ht="20.25">
      <c r="C69" s="172"/>
      <c r="D69" s="172"/>
      <c r="E69" s="172"/>
      <c r="F69" s="173"/>
      <c r="G69" s="173"/>
      <c r="H69" s="173"/>
      <c r="I69" s="173"/>
      <c r="J69" s="173"/>
      <c r="K69" s="173"/>
      <c r="L69" s="307"/>
      <c r="M69" s="307"/>
      <c r="N69" s="307"/>
    </row>
    <row r="70" spans="3:14" ht="20.25">
      <c r="C70" s="172"/>
      <c r="D70" s="172"/>
      <c r="E70" s="172"/>
      <c r="F70" s="173"/>
      <c r="G70" s="173"/>
      <c r="H70" s="173"/>
      <c r="I70" s="173"/>
      <c r="J70" s="173"/>
      <c r="K70" s="173"/>
      <c r="L70" s="307"/>
      <c r="M70" s="307"/>
      <c r="N70" s="307"/>
    </row>
    <row r="71" spans="3:14" ht="20.25">
      <c r="C71" s="172"/>
      <c r="D71" s="172"/>
      <c r="E71" s="172"/>
      <c r="F71" s="173"/>
      <c r="G71" s="173"/>
      <c r="H71" s="173"/>
      <c r="I71" s="173"/>
      <c r="J71" s="173"/>
      <c r="K71" s="173"/>
      <c r="L71" s="307"/>
      <c r="M71" s="307"/>
      <c r="N71" s="307"/>
    </row>
    <row r="72" spans="3:14" ht="20.25">
      <c r="C72" s="172"/>
      <c r="D72" s="172"/>
      <c r="E72" s="172"/>
      <c r="F72" s="173"/>
      <c r="G72" s="173"/>
      <c r="H72" s="173"/>
      <c r="I72" s="173"/>
      <c r="J72" s="173"/>
      <c r="K72" s="173"/>
      <c r="L72" s="307"/>
      <c r="M72" s="307"/>
      <c r="N72" s="307"/>
    </row>
    <row r="73" spans="3:14" ht="20.25">
      <c r="C73" s="172"/>
      <c r="D73" s="172"/>
      <c r="E73" s="172"/>
      <c r="F73" s="173"/>
      <c r="G73" s="173"/>
      <c r="H73" s="173"/>
      <c r="I73" s="173"/>
      <c r="J73" s="173"/>
      <c r="K73" s="173"/>
      <c r="L73" s="307"/>
      <c r="M73" s="307"/>
      <c r="N73" s="307"/>
    </row>
    <row r="74" spans="3:14" ht="20.25">
      <c r="C74" s="172"/>
      <c r="D74" s="172"/>
      <c r="E74" s="172"/>
      <c r="F74" s="173"/>
      <c r="G74" s="173"/>
      <c r="H74" s="173"/>
      <c r="I74" s="173"/>
      <c r="J74" s="173"/>
      <c r="K74" s="173"/>
      <c r="L74" s="307"/>
      <c r="M74" s="307"/>
      <c r="N74" s="307"/>
    </row>
    <row r="75" spans="3:14" ht="20.25">
      <c r="C75" s="172"/>
      <c r="D75" s="172"/>
      <c r="E75" s="172"/>
      <c r="F75" s="173"/>
      <c r="G75" s="173"/>
      <c r="H75" s="173"/>
      <c r="I75" s="173"/>
      <c r="J75" s="173"/>
      <c r="K75" s="173"/>
      <c r="L75" s="307"/>
      <c r="M75" s="307"/>
      <c r="N75" s="307"/>
    </row>
    <row r="76" spans="3:14" ht="20.25">
      <c r="C76" s="172"/>
      <c r="D76" s="172"/>
      <c r="E76" s="172"/>
      <c r="F76" s="173"/>
      <c r="G76" s="173"/>
      <c r="H76" s="173"/>
      <c r="I76" s="173"/>
      <c r="J76" s="173"/>
      <c r="K76" s="173"/>
      <c r="L76" s="307"/>
      <c r="M76" s="307"/>
      <c r="N76" s="307"/>
    </row>
    <row r="77" spans="3:14" ht="20.25">
      <c r="C77" s="172"/>
      <c r="D77" s="172"/>
      <c r="E77" s="172"/>
      <c r="F77" s="173"/>
      <c r="G77" s="173"/>
      <c r="H77" s="173"/>
      <c r="I77" s="173"/>
      <c r="J77" s="173"/>
      <c r="K77" s="173"/>
      <c r="L77" s="307"/>
      <c r="M77" s="307"/>
      <c r="N77" s="307"/>
    </row>
    <row r="78" spans="3:14" ht="20.25">
      <c r="C78" s="172"/>
      <c r="D78" s="172"/>
      <c r="E78" s="172"/>
      <c r="F78" s="173"/>
      <c r="G78" s="173"/>
      <c r="H78" s="173"/>
      <c r="I78" s="173"/>
      <c r="J78" s="173"/>
      <c r="K78" s="173"/>
      <c r="L78" s="307"/>
      <c r="M78" s="307"/>
      <c r="N78" s="307"/>
    </row>
    <row r="79" spans="3:14" ht="20.25">
      <c r="C79" s="172"/>
      <c r="D79" s="172"/>
      <c r="E79" s="172"/>
      <c r="F79" s="173"/>
      <c r="G79" s="173"/>
      <c r="H79" s="173"/>
      <c r="I79" s="173"/>
      <c r="J79" s="173"/>
      <c r="K79" s="173"/>
      <c r="L79" s="307"/>
      <c r="M79" s="307"/>
      <c r="N79" s="307"/>
    </row>
    <row r="80" spans="3:14" ht="20.25">
      <c r="C80" s="172"/>
      <c r="D80" s="172"/>
      <c r="E80" s="172"/>
      <c r="F80" s="173"/>
      <c r="G80" s="173"/>
      <c r="H80" s="173"/>
      <c r="I80" s="173"/>
      <c r="J80" s="173"/>
      <c r="K80" s="173"/>
      <c r="L80" s="307"/>
      <c r="M80" s="307"/>
      <c r="N80" s="307"/>
    </row>
    <row r="81" spans="3:14" ht="20.25">
      <c r="C81" s="172"/>
      <c r="D81" s="172"/>
      <c r="E81" s="172"/>
      <c r="F81" s="173"/>
      <c r="G81" s="173"/>
      <c r="H81" s="173"/>
      <c r="I81" s="173"/>
      <c r="J81" s="173"/>
      <c r="K81" s="173"/>
      <c r="L81" s="307"/>
      <c r="M81" s="307"/>
      <c r="N81" s="307"/>
    </row>
    <row r="82" spans="3:14" ht="20.25">
      <c r="C82" s="172"/>
      <c r="D82" s="172"/>
      <c r="E82" s="172"/>
      <c r="F82" s="173"/>
      <c r="G82" s="173"/>
      <c r="H82" s="173"/>
      <c r="I82" s="173"/>
      <c r="J82" s="173"/>
      <c r="K82" s="173"/>
      <c r="L82" s="307"/>
      <c r="M82" s="307"/>
      <c r="N82" s="307"/>
    </row>
    <row r="83" spans="3:14" ht="20.25">
      <c r="C83" s="172"/>
      <c r="D83" s="172"/>
      <c r="E83" s="172"/>
      <c r="F83" s="173"/>
      <c r="G83" s="173"/>
      <c r="H83" s="173"/>
      <c r="I83" s="173"/>
      <c r="J83" s="173"/>
      <c r="K83" s="173"/>
      <c r="L83" s="307"/>
      <c r="M83" s="307"/>
      <c r="N83" s="307"/>
    </row>
    <row r="84" spans="3:14" ht="20.25">
      <c r="C84" s="172"/>
      <c r="D84" s="172"/>
      <c r="E84" s="172"/>
      <c r="F84" s="173"/>
      <c r="G84" s="173"/>
      <c r="H84" s="173"/>
      <c r="I84" s="173"/>
      <c r="J84" s="173"/>
      <c r="K84" s="173"/>
      <c r="L84" s="307"/>
      <c r="M84" s="307"/>
      <c r="N84" s="307"/>
    </row>
    <row r="85" spans="3:14" ht="20.25">
      <c r="C85" s="172"/>
      <c r="D85" s="172"/>
      <c r="E85" s="172"/>
      <c r="F85" s="173"/>
      <c r="G85" s="173"/>
      <c r="H85" s="173"/>
      <c r="I85" s="173"/>
      <c r="J85" s="173"/>
      <c r="K85" s="173"/>
      <c r="L85" s="307"/>
      <c r="M85" s="307"/>
      <c r="N85" s="307"/>
    </row>
    <row r="86" spans="3:14" ht="20.25">
      <c r="C86" s="172"/>
      <c r="D86" s="172"/>
      <c r="E86" s="172"/>
      <c r="F86" s="173"/>
      <c r="G86" s="173"/>
      <c r="H86" s="173"/>
      <c r="I86" s="173"/>
      <c r="J86" s="173"/>
      <c r="K86" s="173"/>
      <c r="L86" s="307"/>
      <c r="M86" s="307"/>
      <c r="N86" s="307"/>
    </row>
    <row r="87" spans="3:14" ht="20.25">
      <c r="C87" s="172"/>
      <c r="D87" s="172"/>
      <c r="E87" s="172"/>
      <c r="F87" s="173"/>
      <c r="G87" s="173"/>
      <c r="H87" s="173"/>
      <c r="I87" s="173"/>
      <c r="J87" s="173"/>
      <c r="K87" s="173"/>
      <c r="L87" s="307"/>
      <c r="M87" s="307"/>
      <c r="N87" s="307"/>
    </row>
    <row r="88" spans="3:14" ht="20.25">
      <c r="C88" s="172"/>
      <c r="D88" s="172"/>
      <c r="E88" s="172"/>
      <c r="F88" s="173"/>
      <c r="G88" s="173"/>
      <c r="H88" s="173"/>
      <c r="I88" s="173"/>
      <c r="J88" s="173"/>
      <c r="K88" s="173"/>
      <c r="L88" s="307"/>
      <c r="M88" s="307"/>
      <c r="N88" s="307"/>
    </row>
    <row r="89" spans="3:14" ht="20.25">
      <c r="C89" s="172"/>
      <c r="D89" s="172"/>
      <c r="E89" s="172"/>
      <c r="F89" s="173"/>
      <c r="G89" s="173"/>
      <c r="H89" s="173"/>
      <c r="I89" s="173"/>
      <c r="J89" s="173"/>
      <c r="K89" s="173"/>
      <c r="L89" s="307"/>
      <c r="M89" s="307"/>
      <c r="N89" s="307"/>
    </row>
    <row r="90" spans="3:14" ht="20.25">
      <c r="C90" s="172"/>
      <c r="D90" s="172"/>
      <c r="E90" s="172"/>
      <c r="F90" s="173"/>
      <c r="G90" s="173"/>
      <c r="H90" s="173"/>
      <c r="I90" s="173"/>
      <c r="J90" s="173"/>
      <c r="K90" s="173"/>
      <c r="L90" s="307"/>
      <c r="M90" s="307"/>
      <c r="N90" s="307"/>
    </row>
    <row r="91" spans="3:14" ht="20.25">
      <c r="C91" s="172"/>
      <c r="D91" s="172"/>
      <c r="E91" s="172"/>
      <c r="F91" s="173"/>
      <c r="G91" s="173"/>
      <c r="H91" s="173"/>
      <c r="I91" s="173"/>
      <c r="J91" s="173"/>
      <c r="K91" s="173"/>
      <c r="L91" s="307"/>
      <c r="M91" s="307"/>
      <c r="N91" s="307"/>
    </row>
    <row r="92" spans="3:14" ht="20.25">
      <c r="C92" s="172"/>
      <c r="D92" s="172"/>
      <c r="E92" s="172"/>
      <c r="F92" s="173"/>
      <c r="G92" s="173"/>
      <c r="H92" s="173"/>
      <c r="I92" s="173"/>
      <c r="J92" s="173"/>
      <c r="K92" s="173"/>
      <c r="L92" s="307"/>
      <c r="M92" s="307"/>
      <c r="N92" s="307"/>
    </row>
    <row r="93" spans="3:14" ht="20.25">
      <c r="C93" s="172"/>
      <c r="D93" s="172"/>
      <c r="E93" s="172"/>
      <c r="F93" s="173"/>
      <c r="G93" s="173"/>
      <c r="H93" s="173"/>
      <c r="I93" s="173"/>
      <c r="J93" s="173"/>
      <c r="K93" s="173"/>
      <c r="L93" s="307"/>
      <c r="M93" s="307"/>
      <c r="N93" s="307"/>
    </row>
    <row r="94" spans="3:14" ht="20.25">
      <c r="C94" s="172"/>
      <c r="D94" s="172"/>
      <c r="E94" s="172"/>
      <c r="F94" s="173"/>
      <c r="G94" s="173"/>
      <c r="H94" s="173"/>
      <c r="I94" s="173"/>
      <c r="J94" s="173"/>
      <c r="K94" s="173"/>
      <c r="L94" s="307"/>
      <c r="M94" s="307"/>
      <c r="N94" s="307"/>
    </row>
    <row r="95" spans="3:14" ht="20.25">
      <c r="C95" s="172"/>
      <c r="D95" s="172"/>
      <c r="E95" s="172"/>
      <c r="F95" s="173"/>
      <c r="G95" s="173"/>
      <c r="H95" s="173"/>
      <c r="I95" s="173"/>
      <c r="J95" s="173"/>
      <c r="K95" s="173"/>
      <c r="L95" s="307"/>
      <c r="M95" s="307"/>
      <c r="N95" s="307"/>
    </row>
    <row r="96" spans="3:14" ht="20.25">
      <c r="C96" s="172"/>
      <c r="D96" s="172"/>
      <c r="E96" s="172"/>
      <c r="F96" s="173"/>
      <c r="G96" s="173"/>
      <c r="H96" s="173"/>
      <c r="I96" s="173"/>
      <c r="J96" s="173"/>
      <c r="K96" s="173"/>
      <c r="L96" s="307"/>
      <c r="M96" s="307"/>
      <c r="N96" s="307"/>
    </row>
    <row r="97" spans="3:14" ht="20.25">
      <c r="C97" s="172"/>
      <c r="D97" s="172"/>
      <c r="E97" s="172"/>
      <c r="F97" s="173"/>
      <c r="G97" s="173"/>
      <c r="H97" s="173"/>
      <c r="I97" s="173"/>
      <c r="J97" s="173"/>
      <c r="K97" s="173"/>
      <c r="L97" s="307"/>
      <c r="M97" s="307"/>
      <c r="N97" s="307"/>
    </row>
    <row r="98" spans="3:14" ht="20.25">
      <c r="C98" s="172"/>
      <c r="D98" s="172"/>
      <c r="E98" s="172"/>
      <c r="F98" s="173"/>
      <c r="G98" s="173"/>
      <c r="H98" s="173"/>
      <c r="I98" s="173"/>
      <c r="J98" s="173"/>
      <c r="K98" s="173"/>
      <c r="L98" s="307"/>
      <c r="M98" s="307"/>
      <c r="N98" s="307"/>
    </row>
    <row r="99" spans="3:14" ht="20.25">
      <c r="C99" s="172"/>
      <c r="D99" s="172"/>
      <c r="E99" s="172"/>
      <c r="F99" s="173"/>
      <c r="G99" s="173"/>
      <c r="H99" s="173"/>
      <c r="I99" s="173"/>
      <c r="J99" s="173"/>
      <c r="K99" s="173"/>
      <c r="L99" s="307"/>
      <c r="M99" s="307"/>
      <c r="N99" s="307"/>
    </row>
    <row r="100" spans="3:14" ht="20.25">
      <c r="C100" s="172"/>
      <c r="D100" s="172"/>
      <c r="E100" s="172"/>
      <c r="F100" s="173"/>
      <c r="G100" s="173"/>
      <c r="H100" s="173"/>
      <c r="I100" s="173"/>
      <c r="J100" s="173"/>
      <c r="K100" s="173"/>
      <c r="L100" s="307"/>
      <c r="M100" s="307"/>
      <c r="N100" s="307"/>
    </row>
    <row r="101" spans="3:14" ht="20.25">
      <c r="C101" s="172"/>
      <c r="D101" s="172"/>
      <c r="E101" s="172"/>
      <c r="F101" s="173"/>
      <c r="G101" s="173"/>
      <c r="H101" s="173"/>
      <c r="I101" s="173"/>
      <c r="J101" s="173"/>
      <c r="K101" s="173"/>
      <c r="L101" s="307"/>
      <c r="M101" s="307"/>
      <c r="N101" s="307"/>
    </row>
    <row r="102" spans="3:14" ht="20.25">
      <c r="C102" s="172"/>
      <c r="D102" s="172"/>
      <c r="E102" s="172"/>
      <c r="F102" s="173"/>
      <c r="G102" s="173"/>
      <c r="H102" s="173"/>
      <c r="I102" s="173"/>
      <c r="J102" s="173"/>
      <c r="K102" s="173"/>
      <c r="L102" s="307"/>
      <c r="M102" s="307"/>
      <c r="N102" s="307"/>
    </row>
    <row r="103" spans="3:14" ht="20.25">
      <c r="C103" s="172"/>
      <c r="D103" s="172"/>
      <c r="E103" s="172"/>
      <c r="F103" s="173"/>
      <c r="G103" s="173"/>
      <c r="H103" s="173"/>
      <c r="I103" s="173"/>
      <c r="J103" s="173"/>
      <c r="K103" s="173"/>
      <c r="L103" s="307"/>
      <c r="M103" s="307"/>
      <c r="N103" s="307"/>
    </row>
    <row r="104" spans="3:14" ht="20.25">
      <c r="C104" s="172"/>
      <c r="D104" s="172"/>
      <c r="E104" s="172"/>
      <c r="F104" s="173"/>
      <c r="G104" s="173"/>
      <c r="H104" s="173"/>
      <c r="I104" s="173"/>
      <c r="J104" s="173"/>
      <c r="K104" s="173"/>
      <c r="L104" s="307"/>
      <c r="M104" s="307"/>
      <c r="N104" s="307"/>
    </row>
    <row r="105" spans="3:14" ht="20.25">
      <c r="C105" s="172"/>
      <c r="D105" s="172"/>
      <c r="E105" s="172"/>
      <c r="F105" s="173"/>
      <c r="G105" s="173"/>
      <c r="H105" s="173"/>
      <c r="I105" s="173"/>
      <c r="J105" s="173"/>
      <c r="K105" s="173"/>
      <c r="L105" s="307"/>
      <c r="M105" s="307"/>
      <c r="N105" s="307"/>
    </row>
    <row r="106" spans="3:14" ht="20.25">
      <c r="C106" s="172"/>
      <c r="D106" s="172"/>
      <c r="E106" s="172"/>
      <c r="F106" s="173"/>
      <c r="G106" s="173"/>
      <c r="H106" s="173"/>
      <c r="I106" s="173"/>
      <c r="J106" s="173"/>
      <c r="K106" s="173"/>
      <c r="L106" s="307"/>
      <c r="M106" s="307"/>
      <c r="N106" s="307"/>
    </row>
  </sheetData>
  <sheetProtection password="DE4A" sheet="1"/>
  <mergeCells count="21">
    <mergeCell ref="A11:B11"/>
    <mergeCell ref="F9:F10"/>
    <mergeCell ref="A8:B10"/>
    <mergeCell ref="C8:C10"/>
    <mergeCell ref="J9:J10"/>
    <mergeCell ref="A6:N6"/>
    <mergeCell ref="L22:M22"/>
    <mergeCell ref="A18:B18"/>
    <mergeCell ref="D8:D10"/>
    <mergeCell ref="A13:B13"/>
    <mergeCell ref="I9:I10"/>
    <mergeCell ref="B7:N7"/>
    <mergeCell ref="H9:H10"/>
    <mergeCell ref="G9:G10"/>
    <mergeCell ref="E8:E10"/>
    <mergeCell ref="C1:N1"/>
    <mergeCell ref="C2:N2"/>
    <mergeCell ref="M9:M10"/>
    <mergeCell ref="K8:N8"/>
    <mergeCell ref="A4:N4"/>
    <mergeCell ref="A5:N5"/>
  </mergeCells>
  <conditionalFormatting sqref="M11:M20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6" operator="between" stopIfTrue="1">
      <formula>2</formula>
      <formula>2.9999</formula>
    </cfRule>
    <cfRule type="cellIs" priority="15" dxfId="7" operator="between" stopIfTrue="1">
      <formula>1</formula>
      <formula>1.9999</formula>
    </cfRule>
  </conditionalFormatting>
  <conditionalFormatting sqref="M2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6" operator="between" stopIfTrue="1">
      <formula>2</formula>
      <formula>2.9999</formula>
    </cfRule>
    <cfRule type="cellIs" priority="10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I13" sqref="I13"/>
    </sheetView>
  </sheetViews>
  <sheetFormatPr defaultColWidth="7.8515625" defaultRowHeight="15"/>
  <cols>
    <col min="1" max="1" width="11.28125" style="420" customWidth="1"/>
    <col min="2" max="2" width="8.140625" style="420" customWidth="1"/>
    <col min="3" max="3" width="3.140625" style="420" customWidth="1"/>
    <col min="4" max="4" width="74.421875" style="420" customWidth="1"/>
    <col min="5" max="5" width="14.28125" style="420" customWidth="1"/>
    <col min="6" max="8" width="9.57421875" style="420" customWidth="1"/>
    <col min="9" max="9" width="10.00390625" style="420" customWidth="1"/>
    <col min="10" max="16384" width="7.8515625" style="420" customWidth="1"/>
  </cols>
  <sheetData>
    <row r="1" ht="18.75">
      <c r="E1" s="420" t="str">
        <f>summary2022Y!A6</f>
        <v>สำนักงานเลขาธิการสำนักงานอัยการสูงสุด</v>
      </c>
    </row>
    <row r="2" spans="1:7" s="425" customFormat="1" ht="24.75" customHeight="1">
      <c r="A2" s="421" t="s">
        <v>191</v>
      </c>
      <c r="B2" s="422">
        <v>4.1</v>
      </c>
      <c r="C2" s="423" t="s">
        <v>0</v>
      </c>
      <c r="D2" s="734" t="s">
        <v>193</v>
      </c>
      <c r="E2" s="734"/>
      <c r="F2" s="734"/>
      <c r="G2" s="424"/>
    </row>
    <row r="3" spans="1:8" s="425" customFormat="1" ht="24.75" customHeight="1">
      <c r="A3" s="421" t="s">
        <v>1</v>
      </c>
      <c r="B3" s="426"/>
      <c r="C3" s="423" t="s">
        <v>0</v>
      </c>
      <c r="D3" s="539">
        <v>8</v>
      </c>
      <c r="E3" s="426"/>
      <c r="F3" s="426"/>
      <c r="H3" s="427"/>
    </row>
    <row r="4" spans="1:9" s="425" customFormat="1" ht="24.75" customHeight="1">
      <c r="A4" s="421" t="s">
        <v>2</v>
      </c>
      <c r="B4" s="426"/>
      <c r="C4" s="423" t="s">
        <v>0</v>
      </c>
      <c r="D4" s="428">
        <f>IF(E6=1,"N/A",IF(COUNTBLANK(E10:E14)=5,0,F14))</f>
        <v>0</v>
      </c>
      <c r="E4" s="426"/>
      <c r="F4" s="426"/>
      <c r="G4" s="426"/>
      <c r="I4" s="429"/>
    </row>
    <row r="5" spans="1:7" s="425" customFormat="1" ht="24.75" customHeight="1">
      <c r="A5" s="430" t="s">
        <v>3</v>
      </c>
      <c r="B5" s="426"/>
      <c r="C5" s="423" t="s">
        <v>0</v>
      </c>
      <c r="D5" s="431" t="str">
        <f>IF(D6&gt;=4.5,"ดีมาก",IF(D6&gt;=3.5,"ดี",IF(D6&gt;=2.5,"ปานกลาง",IF(D6&gt;=1.5,"ต่ำ","ต่ำมาก"))))</f>
        <v>ต่ำมาก</v>
      </c>
      <c r="E5" s="426"/>
      <c r="F5" s="426"/>
      <c r="G5" s="426"/>
    </row>
    <row r="6" spans="1:9" s="425" customFormat="1" ht="24.75" customHeight="1">
      <c r="A6" s="430" t="s">
        <v>4</v>
      </c>
      <c r="B6" s="426"/>
      <c r="C6" s="423" t="s">
        <v>0</v>
      </c>
      <c r="D6" s="428">
        <f>IF(E6=1,1,D4)</f>
        <v>0</v>
      </c>
      <c r="E6" s="432"/>
      <c r="F6" s="735" t="s">
        <v>5</v>
      </c>
      <c r="G6" s="736"/>
      <c r="H6" s="736"/>
      <c r="I6" s="736"/>
    </row>
    <row r="7" spans="1:9" s="425" customFormat="1" ht="22.5" customHeight="1">
      <c r="A7" s="430"/>
      <c r="D7" s="433"/>
      <c r="E7" s="434"/>
      <c r="I7" s="435"/>
    </row>
    <row r="8" spans="2:9" s="436" customFormat="1" ht="18.75">
      <c r="B8" s="737" t="s">
        <v>23</v>
      </c>
      <c r="C8" s="737"/>
      <c r="D8" s="448" t="s">
        <v>24</v>
      </c>
      <c r="E8" s="542" t="s">
        <v>2</v>
      </c>
      <c r="F8" s="437"/>
      <c r="I8" s="438"/>
    </row>
    <row r="9" spans="2:9" s="425" customFormat="1" ht="45.75" customHeight="1">
      <c r="B9" s="728">
        <v>1</v>
      </c>
      <c r="C9" s="729"/>
      <c r="D9" s="546" t="s">
        <v>194</v>
      </c>
      <c r="E9" s="447"/>
      <c r="F9" s="730" t="s">
        <v>25</v>
      </c>
      <c r="G9" s="731"/>
      <c r="H9" s="731"/>
      <c r="I9" s="439"/>
    </row>
    <row r="10" spans="2:9" s="425" customFormat="1" ht="26.25" customHeight="1">
      <c r="B10" s="728">
        <v>2</v>
      </c>
      <c r="C10" s="729"/>
      <c r="D10" s="547" t="s">
        <v>26</v>
      </c>
      <c r="E10" s="449"/>
      <c r="F10" s="730"/>
      <c r="G10" s="731"/>
      <c r="H10" s="731"/>
      <c r="I10" s="439"/>
    </row>
    <row r="11" spans="2:9" s="425" customFormat="1" ht="45" customHeight="1">
      <c r="B11" s="728">
        <v>3</v>
      </c>
      <c r="C11" s="729"/>
      <c r="D11" s="546" t="s">
        <v>195</v>
      </c>
      <c r="E11" s="447"/>
      <c r="F11" s="730" t="s">
        <v>25</v>
      </c>
      <c r="G11" s="731"/>
      <c r="H11" s="731"/>
      <c r="I11" s="439"/>
    </row>
    <row r="12" spans="2:9" s="425" customFormat="1" ht="27" customHeight="1">
      <c r="B12" s="728">
        <v>4</v>
      </c>
      <c r="C12" s="729"/>
      <c r="D12" s="547" t="s">
        <v>26</v>
      </c>
      <c r="E12" s="449"/>
      <c r="F12" s="730"/>
      <c r="G12" s="731"/>
      <c r="H12" s="731"/>
      <c r="I12" s="439"/>
    </row>
    <row r="13" spans="2:9" s="425" customFormat="1" ht="45.75" customHeight="1">
      <c r="B13" s="728">
        <v>5</v>
      </c>
      <c r="C13" s="729"/>
      <c r="D13" s="546" t="s">
        <v>196</v>
      </c>
      <c r="E13" s="447"/>
      <c r="F13" s="730" t="s">
        <v>25</v>
      </c>
      <c r="G13" s="731"/>
      <c r="H13" s="731"/>
      <c r="I13" s="439"/>
    </row>
    <row r="14" spans="2:9" ht="18.75" hidden="1">
      <c r="B14" s="440"/>
      <c r="C14" s="440"/>
      <c r="D14" s="440"/>
      <c r="E14" s="441">
        <f>SUM(E9:E13)</f>
        <v>0</v>
      </c>
      <c r="F14" s="436">
        <f>IF(AND(E9=1,E11=0,E13=0),1,IF(AND(E9=1,E11=1,E13=0),3,IF(AND(E9=1,E11=1,E13=1),5,0)))</f>
        <v>0</v>
      </c>
      <c r="G14" s="440"/>
      <c r="H14" s="440"/>
      <c r="I14" s="440"/>
    </row>
    <row r="15" spans="1:256" s="426" customFormat="1" ht="24" customHeight="1">
      <c r="A15" s="442"/>
      <c r="B15" s="446" t="s">
        <v>192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  <c r="FL15" s="442"/>
      <c r="FM15" s="442"/>
      <c r="FN15" s="442"/>
      <c r="FO15" s="442"/>
      <c r="FP15" s="442"/>
      <c r="FQ15" s="442"/>
      <c r="FR15" s="442"/>
      <c r="FS15" s="442"/>
      <c r="FT15" s="442"/>
      <c r="FU15" s="442"/>
      <c r="FV15" s="442"/>
      <c r="FW15" s="442"/>
      <c r="FX15" s="442"/>
      <c r="FY15" s="442"/>
      <c r="FZ15" s="442"/>
      <c r="GA15" s="442"/>
      <c r="GB15" s="442"/>
      <c r="GC15" s="442"/>
      <c r="GD15" s="442"/>
      <c r="GE15" s="442"/>
      <c r="GF15" s="442"/>
      <c r="GG15" s="442"/>
      <c r="GH15" s="442"/>
      <c r="GI15" s="442"/>
      <c r="GJ15" s="442"/>
      <c r="GK15" s="442"/>
      <c r="GL15" s="442"/>
      <c r="GM15" s="442"/>
      <c r="GN15" s="442"/>
      <c r="GO15" s="442"/>
      <c r="GP15" s="442"/>
      <c r="GQ15" s="442"/>
      <c r="GR15" s="442"/>
      <c r="GS15" s="442"/>
      <c r="GT15" s="442"/>
      <c r="GU15" s="442"/>
      <c r="GV15" s="442"/>
      <c r="GW15" s="442"/>
      <c r="GX15" s="442"/>
      <c r="GY15" s="442"/>
      <c r="GZ15" s="442"/>
      <c r="HA15" s="442"/>
      <c r="HB15" s="442"/>
      <c r="HC15" s="442"/>
      <c r="HD15" s="442"/>
      <c r="HE15" s="442"/>
      <c r="HF15" s="442"/>
      <c r="HG15" s="442"/>
      <c r="HH15" s="442"/>
      <c r="HI15" s="442"/>
      <c r="HJ15" s="442"/>
      <c r="HK15" s="442"/>
      <c r="HL15" s="442"/>
      <c r="HM15" s="442"/>
      <c r="HN15" s="442"/>
      <c r="HO15" s="442"/>
      <c r="HP15" s="442"/>
      <c r="HQ15" s="442"/>
      <c r="HR15" s="442"/>
      <c r="HS15" s="442"/>
      <c r="HT15" s="442"/>
      <c r="HU15" s="442"/>
      <c r="HV15" s="442"/>
      <c r="HW15" s="442"/>
      <c r="HX15" s="442"/>
      <c r="HY15" s="442"/>
      <c r="HZ15" s="442"/>
      <c r="IA15" s="442"/>
      <c r="IB15" s="442"/>
      <c r="IC15" s="442"/>
      <c r="ID15" s="442"/>
      <c r="IE15" s="442"/>
      <c r="IF15" s="442"/>
      <c r="IG15" s="442"/>
      <c r="IH15" s="442"/>
      <c r="II15" s="442"/>
      <c r="IJ15" s="442"/>
      <c r="IK15" s="442"/>
      <c r="IL15" s="442"/>
      <c r="IM15" s="442"/>
      <c r="IN15" s="442"/>
      <c r="IO15" s="442"/>
      <c r="IP15" s="442"/>
      <c r="IQ15" s="442"/>
      <c r="IR15" s="442"/>
      <c r="IS15" s="442"/>
      <c r="IT15" s="442"/>
      <c r="IU15" s="442"/>
      <c r="IV15" s="442"/>
    </row>
    <row r="16" spans="2:9" ht="18.75">
      <c r="B16" s="440"/>
      <c r="C16" s="440"/>
      <c r="D16" s="440"/>
      <c r="E16" s="440"/>
      <c r="F16" s="440"/>
      <c r="G16" s="440"/>
      <c r="H16" s="440"/>
      <c r="I16" s="440"/>
    </row>
    <row r="17" spans="2:4" ht="18.75">
      <c r="B17" s="443" t="s">
        <v>67</v>
      </c>
      <c r="D17" s="444"/>
    </row>
    <row r="18" spans="2:8" ht="18.75">
      <c r="B18" s="732"/>
      <c r="C18" s="732"/>
      <c r="D18" s="732"/>
      <c r="E18" s="732"/>
      <c r="F18" s="732"/>
      <c r="G18" s="732"/>
      <c r="H18" s="732"/>
    </row>
    <row r="19" spans="2:8" ht="18.75">
      <c r="B19" s="732"/>
      <c r="C19" s="732"/>
      <c r="D19" s="732"/>
      <c r="E19" s="732"/>
      <c r="F19" s="732"/>
      <c r="G19" s="732"/>
      <c r="H19" s="732"/>
    </row>
    <row r="20" spans="2:8" ht="18.75">
      <c r="B20" s="732"/>
      <c r="C20" s="732"/>
      <c r="D20" s="732"/>
      <c r="E20" s="732"/>
      <c r="F20" s="732"/>
      <c r="G20" s="732"/>
      <c r="H20" s="732"/>
    </row>
    <row r="21" spans="2:8" ht="18.75">
      <c r="B21" s="732"/>
      <c r="C21" s="732"/>
      <c r="D21" s="732"/>
      <c r="E21" s="732"/>
      <c r="F21" s="732"/>
      <c r="G21" s="732"/>
      <c r="H21" s="732"/>
    </row>
    <row r="22" spans="2:8" ht="18.75">
      <c r="B22" s="732"/>
      <c r="C22" s="732"/>
      <c r="D22" s="732"/>
      <c r="E22" s="732"/>
      <c r="F22" s="732"/>
      <c r="G22" s="732"/>
      <c r="H22" s="732"/>
    </row>
    <row r="23" spans="2:8" ht="18.75">
      <c r="B23" s="732"/>
      <c r="C23" s="732"/>
      <c r="D23" s="732"/>
      <c r="E23" s="732"/>
      <c r="F23" s="732"/>
      <c r="G23" s="732"/>
      <c r="H23" s="732"/>
    </row>
    <row r="24" spans="2:8" ht="18.75">
      <c r="B24" s="732"/>
      <c r="C24" s="732"/>
      <c r="D24" s="732"/>
      <c r="E24" s="732"/>
      <c r="F24" s="732"/>
      <c r="G24" s="732"/>
      <c r="H24" s="732"/>
    </row>
    <row r="25" spans="2:9" ht="18.75">
      <c r="B25" s="733" t="s">
        <v>61</v>
      </c>
      <c r="C25" s="733"/>
      <c r="D25" s="733"/>
      <c r="E25" s="733"/>
      <c r="F25" s="733"/>
      <c r="G25" s="733"/>
      <c r="H25" s="733"/>
      <c r="I25" s="445"/>
    </row>
    <row r="26" spans="2:9" ht="18.75">
      <c r="B26" s="443"/>
      <c r="C26" s="443"/>
      <c r="D26" s="443"/>
      <c r="E26" s="443"/>
      <c r="F26" s="443"/>
      <c r="G26" s="443"/>
      <c r="H26" s="443"/>
      <c r="I26" s="445"/>
    </row>
    <row r="27" spans="2:9" ht="18.75">
      <c r="B27" s="443" t="s">
        <v>55</v>
      </c>
      <c r="C27" s="440"/>
      <c r="D27" s="440"/>
      <c r="E27" s="440"/>
      <c r="F27" s="440"/>
      <c r="G27" s="440"/>
      <c r="H27" s="440"/>
      <c r="I27" s="440"/>
    </row>
    <row r="28" spans="2:8" ht="18.75">
      <c r="B28" s="732"/>
      <c r="C28" s="732"/>
      <c r="D28" s="732"/>
      <c r="E28" s="732"/>
      <c r="F28" s="732"/>
      <c r="G28" s="732"/>
      <c r="H28" s="732"/>
    </row>
    <row r="29" spans="2:8" ht="18.75">
      <c r="B29" s="732"/>
      <c r="C29" s="732"/>
      <c r="D29" s="732"/>
      <c r="E29" s="732"/>
      <c r="F29" s="732"/>
      <c r="G29" s="732"/>
      <c r="H29" s="732"/>
    </row>
    <row r="30" spans="2:8" ht="18.75">
      <c r="B30" s="732"/>
      <c r="C30" s="732"/>
      <c r="D30" s="732"/>
      <c r="E30" s="732"/>
      <c r="F30" s="732"/>
      <c r="G30" s="732"/>
      <c r="H30" s="732"/>
    </row>
    <row r="31" spans="2:8" ht="18.75">
      <c r="B31" s="732"/>
      <c r="C31" s="732"/>
      <c r="D31" s="732"/>
      <c r="E31" s="732"/>
      <c r="F31" s="732"/>
      <c r="G31" s="732"/>
      <c r="H31" s="732"/>
    </row>
    <row r="32" spans="2:8" ht="18.75">
      <c r="B32" s="732"/>
      <c r="C32" s="732"/>
      <c r="D32" s="732"/>
      <c r="E32" s="732"/>
      <c r="F32" s="732"/>
      <c r="G32" s="732"/>
      <c r="H32" s="732"/>
    </row>
    <row r="33" spans="2:8" ht="18.75">
      <c r="B33" s="732"/>
      <c r="C33" s="732"/>
      <c r="D33" s="732"/>
      <c r="E33" s="732"/>
      <c r="F33" s="732"/>
      <c r="G33" s="732"/>
      <c r="H33" s="732"/>
    </row>
    <row r="34" spans="2:8" ht="18.75">
      <c r="B34" s="732"/>
      <c r="C34" s="732"/>
      <c r="D34" s="732"/>
      <c r="E34" s="732"/>
      <c r="F34" s="732"/>
      <c r="G34" s="732"/>
      <c r="H34" s="732"/>
    </row>
    <row r="35" spans="2:9" ht="18.75">
      <c r="B35" s="733" t="s">
        <v>61</v>
      </c>
      <c r="C35" s="733"/>
      <c r="D35" s="733"/>
      <c r="E35" s="733"/>
      <c r="F35" s="733"/>
      <c r="G35" s="733"/>
      <c r="H35" s="445"/>
      <c r="I35" s="445"/>
    </row>
  </sheetData>
  <sheetProtection password="DE4A" sheet="1"/>
  <mergeCells count="17">
    <mergeCell ref="B18:H24"/>
    <mergeCell ref="B25:H25"/>
    <mergeCell ref="B28:H34"/>
    <mergeCell ref="B35:G35"/>
    <mergeCell ref="B10:C10"/>
    <mergeCell ref="D2:F2"/>
    <mergeCell ref="F6:I6"/>
    <mergeCell ref="B8:C8"/>
    <mergeCell ref="F9:H9"/>
    <mergeCell ref="F10:H10"/>
    <mergeCell ref="B9:C9"/>
    <mergeCell ref="F11:H11"/>
    <mergeCell ref="F12:H12"/>
    <mergeCell ref="F13:H13"/>
    <mergeCell ref="B11:C11"/>
    <mergeCell ref="B12:C12"/>
    <mergeCell ref="B13:C13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3">
      <selection activeCell="D4" sqref="D4"/>
    </sheetView>
  </sheetViews>
  <sheetFormatPr defaultColWidth="7.00390625" defaultRowHeight="15"/>
  <cols>
    <col min="1" max="1" width="13.57421875" style="388" customWidth="1"/>
    <col min="2" max="2" width="7.140625" style="388" customWidth="1"/>
    <col min="3" max="3" width="2.421875" style="388" customWidth="1"/>
    <col min="4" max="8" width="11.57421875" style="388" customWidth="1"/>
    <col min="9" max="9" width="15.421875" style="388" customWidth="1"/>
    <col min="10" max="10" width="16.8515625" style="388" customWidth="1"/>
    <col min="11" max="11" width="8.28125" style="388" customWidth="1"/>
    <col min="12" max="12" width="8.421875" style="388" customWidth="1"/>
    <col min="13" max="13" width="12.8515625" style="388" bestFit="1" customWidth="1"/>
    <col min="14" max="14" width="12.140625" style="388" bestFit="1" customWidth="1"/>
    <col min="15" max="15" width="13.00390625" style="388" bestFit="1" customWidth="1"/>
    <col min="16" max="16" width="7.00390625" style="388" customWidth="1"/>
    <col min="17" max="17" width="11.140625" style="388" customWidth="1"/>
    <col min="18" max="16384" width="7.00390625" style="388" customWidth="1"/>
  </cols>
  <sheetData>
    <row r="1" ht="19.5">
      <c r="I1" s="388" t="str">
        <f>summary2022Y!A6</f>
        <v>สำนักงานเลขาธิการสำนักงานอัยการสูงสุด</v>
      </c>
    </row>
    <row r="2" spans="1:14" s="392" customFormat="1" ht="30" customHeight="1">
      <c r="A2" s="389" t="s">
        <v>110</v>
      </c>
      <c r="B2" s="390">
        <v>4.2</v>
      </c>
      <c r="C2" s="339" t="s">
        <v>0</v>
      </c>
      <c r="D2" s="738" t="s">
        <v>212</v>
      </c>
      <c r="E2" s="739"/>
      <c r="F2" s="739"/>
      <c r="G2" s="739"/>
      <c r="H2" s="739"/>
      <c r="I2" s="739"/>
      <c r="J2" s="739"/>
      <c r="K2" s="739"/>
      <c r="L2" s="739"/>
      <c r="M2" s="739"/>
      <c r="N2" s="391"/>
    </row>
    <row r="3" spans="1:4" s="392" customFormat="1" ht="24.75" customHeight="1">
      <c r="A3" s="740" t="s">
        <v>1</v>
      </c>
      <c r="B3" s="741"/>
      <c r="C3" s="339" t="s">
        <v>0</v>
      </c>
      <c r="D3" s="411">
        <v>3</v>
      </c>
    </row>
    <row r="4" spans="1:5" s="392" customFormat="1" ht="24.75" customHeight="1">
      <c r="A4" s="740" t="s">
        <v>2</v>
      </c>
      <c r="B4" s="741"/>
      <c r="C4" s="340" t="s">
        <v>0</v>
      </c>
      <c r="D4" s="393">
        <f>IF(E6=1,"N/A",I10)</f>
        <v>0</v>
      </c>
      <c r="E4" s="388"/>
    </row>
    <row r="5" spans="1:5" s="392" customFormat="1" ht="24.75" customHeight="1">
      <c r="A5" s="740" t="s">
        <v>3</v>
      </c>
      <c r="B5" s="741"/>
      <c r="C5" s="340" t="s">
        <v>0</v>
      </c>
      <c r="D5" s="394" t="str">
        <f>IF(I10&gt;=3,"ดีมาก",IF(I10&gt;=2,"ปานกลาง",IF(I10&gt;=1,"ต่ำ","ต่ำมาก")))</f>
        <v>ต่ำมาก</v>
      </c>
      <c r="E5" s="388"/>
    </row>
    <row r="6" spans="1:6" s="392" customFormat="1" ht="24.75" customHeight="1">
      <c r="A6" s="740" t="s">
        <v>4</v>
      </c>
      <c r="B6" s="741"/>
      <c r="C6" s="340" t="s">
        <v>0</v>
      </c>
      <c r="D6" s="395">
        <f>IF(E6=1,1,J10)</f>
        <v>1</v>
      </c>
      <c r="E6" s="396"/>
      <c r="F6" s="397" t="s">
        <v>5</v>
      </c>
    </row>
    <row r="7" s="392" customFormat="1" ht="19.5">
      <c r="G7" s="398"/>
    </row>
    <row r="8" spans="1:10" s="341" customFormat="1" ht="22.5" customHeight="1">
      <c r="A8" s="399"/>
      <c r="C8" s="400"/>
      <c r="D8" s="742" t="s">
        <v>6</v>
      </c>
      <c r="E8" s="742"/>
      <c r="F8" s="742"/>
      <c r="G8" s="742"/>
      <c r="H8" s="742"/>
      <c r="I8" s="353"/>
      <c r="J8" s="353"/>
    </row>
    <row r="9" spans="1:10" s="341" customFormat="1" ht="19.5">
      <c r="A9" s="399"/>
      <c r="C9" s="400"/>
      <c r="D9" s="347" t="s">
        <v>13</v>
      </c>
      <c r="E9" s="347" t="s">
        <v>14</v>
      </c>
      <c r="F9" s="347" t="s">
        <v>15</v>
      </c>
      <c r="G9" s="347" t="s">
        <v>16</v>
      </c>
      <c r="H9" s="347" t="s">
        <v>17</v>
      </c>
      <c r="I9" s="348" t="s">
        <v>2</v>
      </c>
      <c r="J9" s="349" t="s">
        <v>7</v>
      </c>
    </row>
    <row r="10" spans="2:10" s="341" customFormat="1" ht="19.5">
      <c r="B10" s="401"/>
      <c r="D10" s="350">
        <v>1</v>
      </c>
      <c r="E10" s="351"/>
      <c r="F10" s="350">
        <v>2</v>
      </c>
      <c r="G10" s="351"/>
      <c r="H10" s="350">
        <v>3</v>
      </c>
      <c r="I10" s="356">
        <f>J13</f>
        <v>0</v>
      </c>
      <c r="J10" s="352">
        <f>6-IF(E6=1,5,IF(I10=H10,1,IF(I10=F10,3,IF(I10=D10,5,IF(I10=0,5)))))</f>
        <v>1</v>
      </c>
    </row>
    <row r="11" spans="3:5" s="341" customFormat="1" ht="19.5">
      <c r="C11" s="402"/>
      <c r="D11" s="403"/>
      <c r="E11" s="404"/>
    </row>
    <row r="12" spans="4:16" s="341" customFormat="1" ht="39.75" customHeight="1">
      <c r="D12" s="744" t="s">
        <v>173</v>
      </c>
      <c r="E12" s="745"/>
      <c r="F12" s="745"/>
      <c r="G12" s="745"/>
      <c r="H12" s="745"/>
      <c r="I12" s="745"/>
      <c r="J12" s="356">
        <v>3</v>
      </c>
      <c r="K12" s="397" t="s">
        <v>8</v>
      </c>
      <c r="M12" s="405"/>
      <c r="N12" s="345"/>
      <c r="O12" s="345"/>
      <c r="P12" s="345"/>
    </row>
    <row r="13" spans="4:17" s="341" customFormat="1" ht="39.75" customHeight="1">
      <c r="D13" s="744" t="s">
        <v>174</v>
      </c>
      <c r="E13" s="744"/>
      <c r="F13" s="744"/>
      <c r="G13" s="744"/>
      <c r="H13" s="744"/>
      <c r="I13" s="744"/>
      <c r="J13" s="357">
        <f>M19</f>
        <v>0</v>
      </c>
      <c r="K13" s="397" t="s">
        <v>8</v>
      </c>
      <c r="M13" s="345"/>
      <c r="N13" s="345"/>
      <c r="O13" s="345"/>
      <c r="P13" s="345"/>
      <c r="Q13" s="345"/>
    </row>
    <row r="14" spans="4:17" s="341" customFormat="1" ht="19.5">
      <c r="D14" s="406"/>
      <c r="E14" s="406"/>
      <c r="F14" s="406"/>
      <c r="G14" s="406"/>
      <c r="H14" s="406"/>
      <c r="I14" s="406"/>
      <c r="J14" s="358"/>
      <c r="K14" s="397"/>
      <c r="M14" s="407"/>
      <c r="N14" s="407"/>
      <c r="O14" s="407"/>
      <c r="P14" s="345"/>
      <c r="Q14" s="345"/>
    </row>
    <row r="15" spans="4:17" s="353" customFormat="1" ht="24" customHeight="1">
      <c r="D15" s="746" t="s">
        <v>147</v>
      </c>
      <c r="E15" s="746"/>
      <c r="F15" s="746"/>
      <c r="G15" s="746"/>
      <c r="H15" s="746"/>
      <c r="I15" s="746"/>
      <c r="J15" s="408" t="s">
        <v>127</v>
      </c>
      <c r="K15" s="747" t="s">
        <v>128</v>
      </c>
      <c r="L15" s="747"/>
      <c r="M15" s="354"/>
      <c r="N15" s="354"/>
      <c r="O15" s="354"/>
      <c r="P15" s="355"/>
      <c r="Q15" s="355"/>
    </row>
    <row r="16" spans="4:17" s="341" customFormat="1" ht="54.75" customHeight="1">
      <c r="D16" s="748" t="s">
        <v>214</v>
      </c>
      <c r="E16" s="749"/>
      <c r="F16" s="749"/>
      <c r="G16" s="749"/>
      <c r="H16" s="749"/>
      <c r="I16" s="750"/>
      <c r="J16" s="359"/>
      <c r="K16" s="751">
        <f>IF(ISBLANK(J16),"",IF(N16&gt;=0,"ผ่าน",IF(N16&lt;0,"ไม่ผ่าน",IF(N16&gt;=0,"ผ่าน",IF(N16&lt;0,"ไม่ผ่าน")))))</f>
      </c>
      <c r="L16" s="752"/>
      <c r="M16" s="342">
        <v>242857</v>
      </c>
      <c r="N16" s="343">
        <f>M16-J16</f>
        <v>242857</v>
      </c>
      <c r="O16" s="344"/>
      <c r="P16" s="345"/>
      <c r="Q16" s="346"/>
    </row>
    <row r="17" spans="4:17" s="341" customFormat="1" ht="69.75" customHeight="1">
      <c r="D17" s="748" t="s">
        <v>181</v>
      </c>
      <c r="E17" s="749"/>
      <c r="F17" s="749"/>
      <c r="G17" s="749"/>
      <c r="H17" s="749"/>
      <c r="I17" s="750"/>
      <c r="J17" s="360"/>
      <c r="K17" s="751">
        <f>IF(ISBLANK(J17),"",IF(N17&gt;=0,"ผ่าน",IF(N17&lt;0,"ไม่ผ่าน",IF(N17&gt;=0,"ผ่าน",IF(N17&lt;0,"ไม่ผ่าน")))))</f>
      </c>
      <c r="L17" s="752"/>
      <c r="M17" s="342">
        <v>242978</v>
      </c>
      <c r="N17" s="343">
        <f>M17-J17</f>
        <v>242978</v>
      </c>
      <c r="O17" s="345"/>
      <c r="P17" s="345"/>
      <c r="Q17" s="345"/>
    </row>
    <row r="18" spans="4:17" s="341" customFormat="1" ht="84" customHeight="1">
      <c r="D18" s="748" t="s">
        <v>215</v>
      </c>
      <c r="E18" s="749"/>
      <c r="F18" s="749"/>
      <c r="G18" s="749"/>
      <c r="H18" s="749"/>
      <c r="I18" s="750"/>
      <c r="J18" s="359"/>
      <c r="K18" s="751">
        <f>IF(ISBLANK(J18),"",IF(N18&gt;=0,"ผ่าน",IF(N18&lt;0,"ไม่ผ่าน",IF(N18&gt;=0,"ผ่าน",IF(N18&lt;0,"ไม่ผ่าน")))))</f>
      </c>
      <c r="L18" s="752"/>
      <c r="M18" s="342">
        <v>243069</v>
      </c>
      <c r="N18" s="343">
        <f>M18-J18</f>
        <v>243069</v>
      </c>
      <c r="O18" s="345"/>
      <c r="P18" s="345"/>
      <c r="Q18" s="345"/>
    </row>
    <row r="19" spans="4:17" s="341" customFormat="1" ht="15.75" customHeight="1">
      <c r="D19" s="406"/>
      <c r="E19" s="406"/>
      <c r="F19" s="406"/>
      <c r="G19" s="406"/>
      <c r="H19" s="406"/>
      <c r="I19" s="406"/>
      <c r="J19" s="406"/>
      <c r="K19" s="397"/>
      <c r="M19" s="407">
        <f>COUNTIF(K16:L18,"ผ่าน")</f>
        <v>0</v>
      </c>
      <c r="N19" s="407"/>
      <c r="O19" s="345"/>
      <c r="P19" s="345"/>
      <c r="Q19" s="345"/>
    </row>
    <row r="20" spans="3:17" s="341" customFormat="1" ht="19.5">
      <c r="C20" s="757" t="s">
        <v>36</v>
      </c>
      <c r="D20" s="757"/>
      <c r="E20" s="757"/>
      <c r="F20" s="406"/>
      <c r="G20" s="406"/>
      <c r="H20" s="406"/>
      <c r="I20" s="406"/>
      <c r="J20" s="406"/>
      <c r="K20" s="397"/>
      <c r="O20" s="345"/>
      <c r="P20" s="345"/>
      <c r="Q20" s="345"/>
    </row>
    <row r="21" spans="3:16" s="341" customFormat="1" ht="19.5">
      <c r="C21" s="743" t="s">
        <v>175</v>
      </c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407"/>
      <c r="O21" s="407"/>
      <c r="P21" s="345"/>
    </row>
    <row r="22" spans="4:14" s="341" customFormat="1" ht="19.5">
      <c r="D22" s="406"/>
      <c r="E22" s="406"/>
      <c r="F22" s="406"/>
      <c r="G22" s="406"/>
      <c r="H22" s="406"/>
      <c r="I22" s="406"/>
      <c r="J22" s="406"/>
      <c r="K22" s="397"/>
      <c r="M22" s="407"/>
      <c r="N22" s="407"/>
    </row>
    <row r="23" spans="2:4" s="409" customFormat="1" ht="19.5">
      <c r="B23" s="753" t="s">
        <v>67</v>
      </c>
      <c r="C23" s="753"/>
      <c r="D23" s="753"/>
    </row>
    <row r="24" spans="2:12" s="409" customFormat="1" ht="19.5"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</row>
    <row r="25" spans="2:12" s="409" customFormat="1" ht="19.5"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</row>
    <row r="26" spans="2:12" s="409" customFormat="1" ht="19.5"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</row>
    <row r="27" spans="2:12" s="409" customFormat="1" ht="19.5">
      <c r="B27" s="754"/>
      <c r="C27" s="754"/>
      <c r="D27" s="754"/>
      <c r="E27" s="754"/>
      <c r="F27" s="754"/>
      <c r="G27" s="754"/>
      <c r="H27" s="754"/>
      <c r="I27" s="754"/>
      <c r="J27" s="754"/>
      <c r="K27" s="754"/>
      <c r="L27" s="754"/>
    </row>
    <row r="28" spans="2:12" s="409" customFormat="1" ht="19.5"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</row>
    <row r="29" spans="2:12" s="409" customFormat="1" ht="19.5">
      <c r="B29" s="754"/>
      <c r="C29" s="754"/>
      <c r="D29" s="754"/>
      <c r="E29" s="754"/>
      <c r="F29" s="754"/>
      <c r="G29" s="754"/>
      <c r="H29" s="754"/>
      <c r="I29" s="754"/>
      <c r="J29" s="754"/>
      <c r="K29" s="754"/>
      <c r="L29" s="754"/>
    </row>
    <row r="30" spans="2:12" s="409" customFormat="1" ht="19.5"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</row>
    <row r="31" spans="2:12" s="409" customFormat="1" ht="19.5">
      <c r="B31" s="753" t="s">
        <v>61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</row>
    <row r="32" ht="24" customHeight="1">
      <c r="B32" s="388" t="s">
        <v>22</v>
      </c>
    </row>
    <row r="33" spans="2:12" ht="24" customHeight="1">
      <c r="B33" s="755"/>
      <c r="C33" s="756"/>
      <c r="D33" s="756"/>
      <c r="E33" s="756"/>
      <c r="F33" s="756"/>
      <c r="G33" s="756"/>
      <c r="H33" s="756"/>
      <c r="I33" s="756"/>
      <c r="J33" s="756"/>
      <c r="K33" s="756"/>
      <c r="L33" s="756"/>
    </row>
    <row r="34" spans="2:12" ht="24" customHeight="1">
      <c r="B34" s="755"/>
      <c r="C34" s="756"/>
      <c r="D34" s="756"/>
      <c r="E34" s="756"/>
      <c r="F34" s="756"/>
      <c r="G34" s="756"/>
      <c r="H34" s="756"/>
      <c r="I34" s="756"/>
      <c r="J34" s="756"/>
      <c r="K34" s="756"/>
      <c r="L34" s="756"/>
    </row>
    <row r="35" spans="2:12" ht="24" customHeight="1">
      <c r="B35" s="755"/>
      <c r="C35" s="756"/>
      <c r="D35" s="756"/>
      <c r="E35" s="756"/>
      <c r="F35" s="756"/>
      <c r="G35" s="756"/>
      <c r="H35" s="756"/>
      <c r="I35" s="756"/>
      <c r="J35" s="756"/>
      <c r="K35" s="756"/>
      <c r="L35" s="756"/>
    </row>
    <row r="36" spans="2:12" ht="24" customHeight="1">
      <c r="B36" s="755"/>
      <c r="C36" s="756"/>
      <c r="D36" s="756"/>
      <c r="E36" s="756"/>
      <c r="F36" s="756"/>
      <c r="G36" s="756"/>
      <c r="H36" s="756"/>
      <c r="I36" s="756"/>
      <c r="J36" s="756"/>
      <c r="K36" s="756"/>
      <c r="L36" s="756"/>
    </row>
    <row r="37" spans="2:12" ht="24" customHeight="1">
      <c r="B37" s="755"/>
      <c r="C37" s="756"/>
      <c r="D37" s="756"/>
      <c r="E37" s="756"/>
      <c r="F37" s="756"/>
      <c r="G37" s="756"/>
      <c r="H37" s="756"/>
      <c r="I37" s="756"/>
      <c r="J37" s="756"/>
      <c r="K37" s="756"/>
      <c r="L37" s="756"/>
    </row>
    <row r="38" spans="2:12" ht="24" customHeight="1"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</row>
    <row r="39" spans="2:12" ht="24" customHeight="1">
      <c r="B39" s="756"/>
      <c r="C39" s="756"/>
      <c r="D39" s="756"/>
      <c r="E39" s="756"/>
      <c r="F39" s="756"/>
      <c r="G39" s="756"/>
      <c r="H39" s="756"/>
      <c r="I39" s="756"/>
      <c r="J39" s="756"/>
      <c r="K39" s="756"/>
      <c r="L39" s="756"/>
    </row>
    <row r="40" spans="2:12" ht="24" customHeight="1">
      <c r="B40" s="753" t="s">
        <v>61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I13" sqref="I13"/>
    </sheetView>
  </sheetViews>
  <sheetFormatPr defaultColWidth="7.8515625" defaultRowHeight="15"/>
  <cols>
    <col min="1" max="1" width="11.28125" style="451" customWidth="1"/>
    <col min="2" max="2" width="8.140625" style="451" customWidth="1"/>
    <col min="3" max="3" width="3.140625" style="451" customWidth="1"/>
    <col min="4" max="4" width="74.421875" style="451" customWidth="1"/>
    <col min="5" max="5" width="14.28125" style="451" customWidth="1"/>
    <col min="6" max="8" width="9.57421875" style="451" customWidth="1"/>
    <col min="9" max="9" width="10.00390625" style="451" customWidth="1"/>
    <col min="10" max="16384" width="7.8515625" style="451" customWidth="1"/>
  </cols>
  <sheetData>
    <row r="1" ht="19.5">
      <c r="E1" s="451" t="str">
        <f>summary2022Y!A6</f>
        <v>สำนักงานเลขาธิการสำนักงานอัยการสูงสุด</v>
      </c>
    </row>
    <row r="2" spans="1:7" s="456" customFormat="1" ht="44.25" customHeight="1">
      <c r="A2" s="452" t="s">
        <v>191</v>
      </c>
      <c r="B2" s="453">
        <v>4.3</v>
      </c>
      <c r="C2" s="454" t="s">
        <v>0</v>
      </c>
      <c r="D2" s="763" t="s">
        <v>198</v>
      </c>
      <c r="E2" s="763"/>
      <c r="F2" s="763"/>
      <c r="G2" s="455"/>
    </row>
    <row r="3" spans="1:8" s="460" customFormat="1" ht="24.75" customHeight="1">
      <c r="A3" s="457" t="s">
        <v>1</v>
      </c>
      <c r="B3" s="458"/>
      <c r="C3" s="459" t="s">
        <v>0</v>
      </c>
      <c r="D3" s="541">
        <v>5</v>
      </c>
      <c r="E3" s="458"/>
      <c r="F3" s="458"/>
      <c r="H3" s="461"/>
    </row>
    <row r="4" spans="1:9" s="460" customFormat="1" ht="24.75" customHeight="1">
      <c r="A4" s="457" t="s">
        <v>2</v>
      </c>
      <c r="B4" s="458"/>
      <c r="C4" s="459" t="s">
        <v>0</v>
      </c>
      <c r="D4" s="462">
        <f>IF(E6=1,"N/A",IF(COUNTBLANK(E10:E14)=5,0,F14))</f>
        <v>0</v>
      </c>
      <c r="E4" s="458"/>
      <c r="F4" s="458"/>
      <c r="G4" s="458"/>
      <c r="I4" s="463"/>
    </row>
    <row r="5" spans="1:7" s="460" customFormat="1" ht="24.75" customHeight="1">
      <c r="A5" s="464" t="s">
        <v>3</v>
      </c>
      <c r="B5" s="458"/>
      <c r="C5" s="459" t="s">
        <v>0</v>
      </c>
      <c r="D5" s="465" t="str">
        <f>IF(D6&gt;=4.5,"ดีมาก",IF(D6&gt;=3.5,"ดี",IF(D6&gt;=2.5,"ปานกลาง",IF(D6&gt;=1.5,"ต่ำ","ต่ำมาก"))))</f>
        <v>ต่ำมาก</v>
      </c>
      <c r="E5" s="458"/>
      <c r="F5" s="458"/>
      <c r="G5" s="458"/>
    </row>
    <row r="6" spans="1:9" s="460" customFormat="1" ht="24.75" customHeight="1">
      <c r="A6" s="464" t="s">
        <v>4</v>
      </c>
      <c r="B6" s="458"/>
      <c r="C6" s="459" t="s">
        <v>0</v>
      </c>
      <c r="D6" s="462">
        <f>IF(E6=1,1,D4)</f>
        <v>0</v>
      </c>
      <c r="E6" s="466"/>
      <c r="F6" s="764" t="s">
        <v>5</v>
      </c>
      <c r="G6" s="765"/>
      <c r="H6" s="765"/>
      <c r="I6" s="765"/>
    </row>
    <row r="7" spans="1:9" s="460" customFormat="1" ht="22.5" customHeight="1">
      <c r="A7" s="464"/>
      <c r="D7" s="467"/>
      <c r="E7" s="468"/>
      <c r="I7" s="469"/>
    </row>
    <row r="8" spans="2:9" s="470" customFormat="1" ht="19.5">
      <c r="B8" s="758" t="s">
        <v>23</v>
      </c>
      <c r="C8" s="758"/>
      <c r="D8" s="471" t="s">
        <v>24</v>
      </c>
      <c r="E8" s="543" t="s">
        <v>2</v>
      </c>
      <c r="F8" s="472"/>
      <c r="I8" s="473"/>
    </row>
    <row r="9" spans="2:9" s="456" customFormat="1" ht="45" customHeight="1">
      <c r="B9" s="759">
        <v>1</v>
      </c>
      <c r="C9" s="760"/>
      <c r="D9" s="544" t="s">
        <v>199</v>
      </c>
      <c r="E9" s="474"/>
      <c r="F9" s="766" t="s">
        <v>25</v>
      </c>
      <c r="G9" s="767"/>
      <c r="H9" s="767"/>
      <c r="I9" s="475"/>
    </row>
    <row r="10" spans="2:9" s="460" customFormat="1" ht="26.25" customHeight="1">
      <c r="B10" s="761">
        <v>2</v>
      </c>
      <c r="C10" s="762"/>
      <c r="D10" s="545"/>
      <c r="E10" s="476"/>
      <c r="F10" s="768"/>
      <c r="G10" s="769"/>
      <c r="H10" s="769"/>
      <c r="I10" s="477"/>
    </row>
    <row r="11" spans="2:9" s="460" customFormat="1" ht="19.5">
      <c r="B11" s="761">
        <v>3</v>
      </c>
      <c r="C11" s="762"/>
      <c r="D11" s="545"/>
      <c r="E11" s="476"/>
      <c r="F11" s="768"/>
      <c r="G11" s="769"/>
      <c r="H11" s="769"/>
      <c r="I11" s="477"/>
    </row>
    <row r="12" spans="2:9" s="460" customFormat="1" ht="27" customHeight="1">
      <c r="B12" s="761">
        <v>4</v>
      </c>
      <c r="C12" s="762"/>
      <c r="D12" s="545"/>
      <c r="E12" s="476"/>
      <c r="F12" s="768"/>
      <c r="G12" s="769"/>
      <c r="H12" s="769"/>
      <c r="I12" s="477"/>
    </row>
    <row r="13" spans="2:9" s="456" customFormat="1" ht="75.75" customHeight="1">
      <c r="B13" s="759">
        <v>5</v>
      </c>
      <c r="C13" s="760"/>
      <c r="D13" s="544" t="s">
        <v>200</v>
      </c>
      <c r="E13" s="474"/>
      <c r="F13" s="766" t="s">
        <v>25</v>
      </c>
      <c r="G13" s="767"/>
      <c r="H13" s="767"/>
      <c r="I13" s="475"/>
    </row>
    <row r="14" spans="2:9" ht="19.5" hidden="1">
      <c r="B14" s="478"/>
      <c r="C14" s="478"/>
      <c r="D14" s="478"/>
      <c r="E14" s="479">
        <f>SUM(E9:E13)</f>
        <v>0</v>
      </c>
      <c r="F14" s="470">
        <f>IF(AND(E9=1,E13=0),1,IF(AND(E9=1,E13=1),5,0))</f>
        <v>0</v>
      </c>
      <c r="G14" s="478"/>
      <c r="H14" s="478"/>
      <c r="I14" s="478"/>
    </row>
    <row r="15" spans="1:256" s="458" customFormat="1" ht="24" customHeight="1">
      <c r="A15" s="480"/>
      <c r="B15" s="481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  <c r="IJ15" s="480"/>
      <c r="IK15" s="480"/>
      <c r="IL15" s="480"/>
      <c r="IM15" s="480"/>
      <c r="IN15" s="480"/>
      <c r="IO15" s="480"/>
      <c r="IP15" s="480"/>
      <c r="IQ15" s="480"/>
      <c r="IR15" s="480"/>
      <c r="IS15" s="480"/>
      <c r="IT15" s="480"/>
      <c r="IU15" s="480"/>
      <c r="IV15" s="480"/>
    </row>
    <row r="16" spans="2:9" ht="19.5">
      <c r="B16" s="478"/>
      <c r="C16" s="478"/>
      <c r="D16" s="478"/>
      <c r="E16" s="478"/>
      <c r="F16" s="478"/>
      <c r="G16" s="478"/>
      <c r="H16" s="478"/>
      <c r="I16" s="478"/>
    </row>
    <row r="17" spans="2:4" ht="19.5">
      <c r="B17" s="482" t="s">
        <v>67</v>
      </c>
      <c r="D17" s="483"/>
    </row>
    <row r="18" spans="2:8" ht="19.5">
      <c r="B18" s="771"/>
      <c r="C18" s="771"/>
      <c r="D18" s="771"/>
      <c r="E18" s="771"/>
      <c r="F18" s="771"/>
      <c r="G18" s="771"/>
      <c r="H18" s="771"/>
    </row>
    <row r="19" spans="2:8" ht="19.5">
      <c r="B19" s="771"/>
      <c r="C19" s="771"/>
      <c r="D19" s="771"/>
      <c r="E19" s="771"/>
      <c r="F19" s="771"/>
      <c r="G19" s="771"/>
      <c r="H19" s="771"/>
    </row>
    <row r="20" spans="2:8" ht="19.5">
      <c r="B20" s="771"/>
      <c r="C20" s="771"/>
      <c r="D20" s="771"/>
      <c r="E20" s="771"/>
      <c r="F20" s="771"/>
      <c r="G20" s="771"/>
      <c r="H20" s="771"/>
    </row>
    <row r="21" spans="2:8" ht="19.5">
      <c r="B21" s="771"/>
      <c r="C21" s="771"/>
      <c r="D21" s="771"/>
      <c r="E21" s="771"/>
      <c r="F21" s="771"/>
      <c r="G21" s="771"/>
      <c r="H21" s="771"/>
    </row>
    <row r="22" spans="2:8" ht="19.5">
      <c r="B22" s="771"/>
      <c r="C22" s="771"/>
      <c r="D22" s="771"/>
      <c r="E22" s="771"/>
      <c r="F22" s="771"/>
      <c r="G22" s="771"/>
      <c r="H22" s="771"/>
    </row>
    <row r="23" spans="2:8" ht="19.5">
      <c r="B23" s="771"/>
      <c r="C23" s="771"/>
      <c r="D23" s="771"/>
      <c r="E23" s="771"/>
      <c r="F23" s="771"/>
      <c r="G23" s="771"/>
      <c r="H23" s="771"/>
    </row>
    <row r="24" spans="2:8" ht="19.5">
      <c r="B24" s="771"/>
      <c r="C24" s="771"/>
      <c r="D24" s="771"/>
      <c r="E24" s="771"/>
      <c r="F24" s="771"/>
      <c r="G24" s="771"/>
      <c r="H24" s="771"/>
    </row>
    <row r="25" spans="2:9" ht="19.5">
      <c r="B25" s="770" t="s">
        <v>61</v>
      </c>
      <c r="C25" s="770"/>
      <c r="D25" s="770"/>
      <c r="E25" s="770"/>
      <c r="F25" s="770"/>
      <c r="G25" s="770"/>
      <c r="H25" s="770"/>
      <c r="I25" s="484"/>
    </row>
    <row r="26" spans="2:9" ht="19.5">
      <c r="B26" s="482"/>
      <c r="C26" s="482"/>
      <c r="D26" s="482"/>
      <c r="E26" s="482"/>
      <c r="F26" s="482"/>
      <c r="G26" s="482"/>
      <c r="H26" s="482"/>
      <c r="I26" s="484"/>
    </row>
    <row r="27" spans="2:9" ht="19.5">
      <c r="B27" s="482" t="s">
        <v>55</v>
      </c>
      <c r="C27" s="478"/>
      <c r="D27" s="478"/>
      <c r="E27" s="478"/>
      <c r="F27" s="478"/>
      <c r="G27" s="478"/>
      <c r="H27" s="478"/>
      <c r="I27" s="478"/>
    </row>
    <row r="28" spans="2:8" ht="19.5">
      <c r="B28" s="771"/>
      <c r="C28" s="771"/>
      <c r="D28" s="771"/>
      <c r="E28" s="771"/>
      <c r="F28" s="771"/>
      <c r="G28" s="771"/>
      <c r="H28" s="771"/>
    </row>
    <row r="29" spans="2:8" ht="19.5">
      <c r="B29" s="771"/>
      <c r="C29" s="771"/>
      <c r="D29" s="771"/>
      <c r="E29" s="771"/>
      <c r="F29" s="771"/>
      <c r="G29" s="771"/>
      <c r="H29" s="771"/>
    </row>
    <row r="30" spans="2:8" ht="19.5">
      <c r="B30" s="771"/>
      <c r="C30" s="771"/>
      <c r="D30" s="771"/>
      <c r="E30" s="771"/>
      <c r="F30" s="771"/>
      <c r="G30" s="771"/>
      <c r="H30" s="771"/>
    </row>
    <row r="31" spans="2:8" ht="19.5">
      <c r="B31" s="771"/>
      <c r="C31" s="771"/>
      <c r="D31" s="771"/>
      <c r="E31" s="771"/>
      <c r="F31" s="771"/>
      <c r="G31" s="771"/>
      <c r="H31" s="771"/>
    </row>
    <row r="32" spans="2:8" ht="19.5">
      <c r="B32" s="771"/>
      <c r="C32" s="771"/>
      <c r="D32" s="771"/>
      <c r="E32" s="771"/>
      <c r="F32" s="771"/>
      <c r="G32" s="771"/>
      <c r="H32" s="771"/>
    </row>
    <row r="33" spans="2:8" ht="19.5">
      <c r="B33" s="771"/>
      <c r="C33" s="771"/>
      <c r="D33" s="771"/>
      <c r="E33" s="771"/>
      <c r="F33" s="771"/>
      <c r="G33" s="771"/>
      <c r="H33" s="771"/>
    </row>
    <row r="34" spans="2:8" ht="19.5">
      <c r="B34" s="771"/>
      <c r="C34" s="771"/>
      <c r="D34" s="771"/>
      <c r="E34" s="771"/>
      <c r="F34" s="771"/>
      <c r="G34" s="771"/>
      <c r="H34" s="771"/>
    </row>
    <row r="35" spans="2:9" ht="19.5">
      <c r="B35" s="770" t="s">
        <v>61</v>
      </c>
      <c r="C35" s="770"/>
      <c r="D35" s="770"/>
      <c r="E35" s="770"/>
      <c r="F35" s="770"/>
      <c r="G35" s="770"/>
      <c r="H35" s="484"/>
      <c r="I35" s="484"/>
    </row>
  </sheetData>
  <sheetProtection password="DE4A" sheet="1"/>
  <mergeCells count="17">
    <mergeCell ref="B35:G35"/>
    <mergeCell ref="F11:H11"/>
    <mergeCell ref="F12:H12"/>
    <mergeCell ref="F13:H13"/>
    <mergeCell ref="B18:H24"/>
    <mergeCell ref="B25:H25"/>
    <mergeCell ref="B28:H34"/>
    <mergeCell ref="B12:C12"/>
    <mergeCell ref="B13:C13"/>
    <mergeCell ref="B8:C8"/>
    <mergeCell ref="B9:C9"/>
    <mergeCell ref="B10:C10"/>
    <mergeCell ref="B11:C11"/>
    <mergeCell ref="D2:F2"/>
    <mergeCell ref="F6:I6"/>
    <mergeCell ref="F9:H9"/>
    <mergeCell ref="F10:H10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33</v>
      </c>
      <c r="B1" s="50">
        <v>7.1</v>
      </c>
      <c r="C1" s="47" t="s">
        <v>0</v>
      </c>
      <c r="D1" s="622" t="s">
        <v>102</v>
      </c>
      <c r="E1" s="622"/>
      <c r="F1" s="622"/>
      <c r="G1" s="62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772" t="s">
        <v>69</v>
      </c>
      <c r="G5" s="773"/>
      <c r="H5" s="773"/>
      <c r="I5" s="773"/>
      <c r="J5" s="773"/>
      <c r="K5" s="77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620" t="s">
        <v>23</v>
      </c>
      <c r="C7" s="620"/>
      <c r="D7" s="35" t="s">
        <v>24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620">
        <v>1</v>
      </c>
      <c r="C8" s="620"/>
      <c r="D8" s="60" t="s">
        <v>27</v>
      </c>
      <c r="E8" s="52"/>
      <c r="F8" s="6" t="s">
        <v>25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620">
        <v>2</v>
      </c>
      <c r="C9" s="620"/>
      <c r="D9" s="60" t="s">
        <v>28</v>
      </c>
      <c r="E9" s="52"/>
      <c r="F9" s="6" t="s">
        <v>25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620">
        <v>3</v>
      </c>
      <c r="C10" s="620"/>
      <c r="D10" s="60" t="s">
        <v>78</v>
      </c>
      <c r="E10" s="52"/>
      <c r="F10" s="6" t="s">
        <v>25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620">
        <v>4</v>
      </c>
      <c r="C11" s="620"/>
      <c r="D11" s="60" t="s">
        <v>79</v>
      </c>
      <c r="E11" s="52"/>
      <c r="F11" s="6" t="s">
        <v>25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620">
        <v>5</v>
      </c>
      <c r="C12" s="620"/>
      <c r="D12" s="60" t="s">
        <v>80</v>
      </c>
      <c r="E12" s="52"/>
      <c r="F12" s="6" t="s">
        <v>25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67</v>
      </c>
    </row>
    <row r="15" spans="2:8" ht="21.75">
      <c r="B15" s="623"/>
      <c r="C15" s="623"/>
      <c r="D15" s="623"/>
      <c r="E15" s="623"/>
      <c r="F15" s="623"/>
      <c r="G15" s="623"/>
      <c r="H15" s="623"/>
    </row>
    <row r="16" spans="2:8" ht="21.75">
      <c r="B16" s="623"/>
      <c r="C16" s="623"/>
      <c r="D16" s="623"/>
      <c r="E16" s="623"/>
      <c r="F16" s="623"/>
      <c r="G16" s="623"/>
      <c r="H16" s="623"/>
    </row>
    <row r="17" spans="2:8" ht="21.75">
      <c r="B17" s="623"/>
      <c r="C17" s="623"/>
      <c r="D17" s="623"/>
      <c r="E17" s="623"/>
      <c r="F17" s="623"/>
      <c r="G17" s="623"/>
      <c r="H17" s="623"/>
    </row>
    <row r="18" spans="2:8" ht="21.75">
      <c r="B18" s="623"/>
      <c r="C18" s="623"/>
      <c r="D18" s="623"/>
      <c r="E18" s="623"/>
      <c r="F18" s="623"/>
      <c r="G18" s="623"/>
      <c r="H18" s="623"/>
    </row>
    <row r="19" spans="2:8" ht="21.75">
      <c r="B19" s="623"/>
      <c r="C19" s="623"/>
      <c r="D19" s="623"/>
      <c r="E19" s="623"/>
      <c r="F19" s="623"/>
      <c r="G19" s="623"/>
      <c r="H19" s="623"/>
    </row>
    <row r="20" spans="2:8" ht="21.75">
      <c r="B20" s="623"/>
      <c r="C20" s="623"/>
      <c r="D20" s="623"/>
      <c r="E20" s="623"/>
      <c r="F20" s="623"/>
      <c r="G20" s="623"/>
      <c r="H20" s="623"/>
    </row>
    <row r="21" spans="2:13" ht="21.75">
      <c r="B21" s="621" t="s">
        <v>61</v>
      </c>
      <c r="C21" s="621"/>
      <c r="D21" s="621"/>
      <c r="E21" s="621"/>
      <c r="F21" s="621"/>
      <c r="G21" s="621"/>
      <c r="H21" s="62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22</v>
      </c>
      <c r="C23" s="9"/>
      <c r="D23" s="9"/>
      <c r="E23" s="9"/>
      <c r="F23" s="9"/>
      <c r="G23" s="9"/>
      <c r="H23" s="9"/>
      <c r="I23" s="9"/>
    </row>
    <row r="24" spans="2:8" ht="21.75">
      <c r="B24" s="633" t="s">
        <v>103</v>
      </c>
      <c r="C24" s="623"/>
      <c r="D24" s="623"/>
      <c r="E24" s="623"/>
      <c r="F24" s="623"/>
      <c r="G24" s="623"/>
      <c r="H24" s="623"/>
    </row>
    <row r="25" spans="2:8" ht="21.75">
      <c r="B25" s="623"/>
      <c r="C25" s="623"/>
      <c r="D25" s="623"/>
      <c r="E25" s="623"/>
      <c r="F25" s="623"/>
      <c r="G25" s="623"/>
      <c r="H25" s="623"/>
    </row>
    <row r="26" spans="2:8" ht="21.75">
      <c r="B26" s="623"/>
      <c r="C26" s="623"/>
      <c r="D26" s="623"/>
      <c r="E26" s="623"/>
      <c r="F26" s="623"/>
      <c r="G26" s="623"/>
      <c r="H26" s="623"/>
    </row>
    <row r="27" spans="2:8" ht="21.75">
      <c r="B27" s="623"/>
      <c r="C27" s="623"/>
      <c r="D27" s="623"/>
      <c r="E27" s="623"/>
      <c r="F27" s="623"/>
      <c r="G27" s="623"/>
      <c r="H27" s="623"/>
    </row>
    <row r="28" spans="2:8" ht="21.75">
      <c r="B28" s="623"/>
      <c r="C28" s="623"/>
      <c r="D28" s="623"/>
      <c r="E28" s="623"/>
      <c r="F28" s="623"/>
      <c r="G28" s="623"/>
      <c r="H28" s="623"/>
    </row>
    <row r="29" spans="2:8" ht="21.75">
      <c r="B29" s="623"/>
      <c r="C29" s="623"/>
      <c r="D29" s="623"/>
      <c r="E29" s="623"/>
      <c r="F29" s="623"/>
      <c r="G29" s="623"/>
      <c r="H29" s="623"/>
    </row>
    <row r="30" spans="2:8" ht="21.75">
      <c r="B30" s="621" t="s">
        <v>61</v>
      </c>
      <c r="C30" s="621"/>
      <c r="D30" s="621"/>
      <c r="E30" s="621"/>
      <c r="F30" s="621"/>
      <c r="G30" s="621"/>
      <c r="H30" s="621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34</v>
      </c>
      <c r="B1" s="53">
        <v>8.1</v>
      </c>
      <c r="C1" s="85" t="s">
        <v>0</v>
      </c>
      <c r="D1" s="113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772" t="s">
        <v>69</v>
      </c>
      <c r="G5" s="773"/>
      <c r="H5" s="773"/>
      <c r="I5" s="773"/>
      <c r="J5" s="773"/>
      <c r="K5" s="773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620" t="s">
        <v>23</v>
      </c>
      <c r="C7" s="620"/>
      <c r="D7" s="35" t="s">
        <v>24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620">
        <v>1</v>
      </c>
      <c r="C8" s="620"/>
      <c r="D8" s="60" t="s">
        <v>60</v>
      </c>
      <c r="E8" s="52"/>
      <c r="F8" s="6" t="s">
        <v>25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620">
        <v>2</v>
      </c>
      <c r="C9" s="620"/>
      <c r="D9" s="43" t="s">
        <v>26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620">
        <v>3</v>
      </c>
      <c r="C10" s="620"/>
      <c r="D10" s="60" t="s">
        <v>57</v>
      </c>
      <c r="E10" s="52"/>
      <c r="F10" s="6" t="s">
        <v>25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620">
        <v>4</v>
      </c>
      <c r="C11" s="620"/>
      <c r="D11" s="43" t="s">
        <v>26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620">
        <v>5</v>
      </c>
      <c r="C12" s="620"/>
      <c r="D12" s="60" t="s">
        <v>77</v>
      </c>
      <c r="E12" s="52"/>
      <c r="F12" s="6" t="s">
        <v>25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633"/>
      <c r="C16" s="633"/>
      <c r="D16" s="633"/>
      <c r="E16" s="633"/>
      <c r="F16" s="633"/>
      <c r="G16" s="633"/>
      <c r="H16" s="633"/>
    </row>
    <row r="17" spans="2:8" ht="21.75">
      <c r="B17" s="633"/>
      <c r="C17" s="633"/>
      <c r="D17" s="633"/>
      <c r="E17" s="633"/>
      <c r="F17" s="633"/>
      <c r="G17" s="633"/>
      <c r="H17" s="633"/>
    </row>
    <row r="18" spans="2:8" ht="21.75">
      <c r="B18" s="633"/>
      <c r="C18" s="633"/>
      <c r="D18" s="633"/>
      <c r="E18" s="633"/>
      <c r="F18" s="633"/>
      <c r="G18" s="633"/>
      <c r="H18" s="633"/>
    </row>
    <row r="19" spans="2:8" ht="21.75">
      <c r="B19" s="633"/>
      <c r="C19" s="633"/>
      <c r="D19" s="633"/>
      <c r="E19" s="633"/>
      <c r="F19" s="633"/>
      <c r="G19" s="633"/>
      <c r="H19" s="633"/>
    </row>
    <row r="20" spans="2:8" ht="21.75">
      <c r="B20" s="633"/>
      <c r="C20" s="633"/>
      <c r="D20" s="633"/>
      <c r="E20" s="633"/>
      <c r="F20" s="633"/>
      <c r="G20" s="633"/>
      <c r="H20" s="633"/>
    </row>
    <row r="21" spans="2:8" ht="21.75">
      <c r="B21" s="633"/>
      <c r="C21" s="633"/>
      <c r="D21" s="633"/>
      <c r="E21" s="633"/>
      <c r="F21" s="633"/>
      <c r="G21" s="633"/>
      <c r="H21" s="633"/>
    </row>
    <row r="22" spans="2:8" ht="21.75">
      <c r="B22" s="633"/>
      <c r="C22" s="633"/>
      <c r="D22" s="633"/>
      <c r="E22" s="633"/>
      <c r="F22" s="633"/>
      <c r="G22" s="633"/>
      <c r="H22" s="633"/>
    </row>
    <row r="23" spans="2:13" ht="21.75">
      <c r="B23" s="621" t="s">
        <v>61</v>
      </c>
      <c r="C23" s="621"/>
      <c r="D23" s="621"/>
      <c r="E23" s="621"/>
      <c r="F23" s="621"/>
      <c r="G23" s="621"/>
      <c r="H23" s="62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22</v>
      </c>
      <c r="C25" s="9"/>
      <c r="D25" s="9"/>
      <c r="E25" s="9"/>
      <c r="F25" s="9"/>
      <c r="G25" s="9"/>
      <c r="H25" s="9"/>
      <c r="I25" s="9"/>
    </row>
    <row r="26" spans="2:8" ht="21.75">
      <c r="B26" s="633"/>
      <c r="C26" s="633"/>
      <c r="D26" s="633"/>
      <c r="E26" s="633"/>
      <c r="F26" s="633"/>
      <c r="G26" s="633"/>
      <c r="H26" s="633"/>
    </row>
    <row r="27" spans="2:8" ht="21.75">
      <c r="B27" s="633"/>
      <c r="C27" s="633"/>
      <c r="D27" s="633"/>
      <c r="E27" s="633"/>
      <c r="F27" s="633"/>
      <c r="G27" s="633"/>
      <c r="H27" s="633"/>
    </row>
    <row r="28" spans="2:8" ht="21.75">
      <c r="B28" s="633"/>
      <c r="C28" s="633"/>
      <c r="D28" s="633"/>
      <c r="E28" s="633"/>
      <c r="F28" s="633"/>
      <c r="G28" s="633"/>
      <c r="H28" s="633"/>
    </row>
    <row r="29" spans="2:8" ht="21.75">
      <c r="B29" s="633"/>
      <c r="C29" s="633"/>
      <c r="D29" s="633"/>
      <c r="E29" s="633"/>
      <c r="F29" s="633"/>
      <c r="G29" s="633"/>
      <c r="H29" s="633"/>
    </row>
    <row r="30" spans="2:8" ht="21.75">
      <c r="B30" s="633"/>
      <c r="C30" s="633"/>
      <c r="D30" s="633"/>
      <c r="E30" s="633"/>
      <c r="F30" s="633"/>
      <c r="G30" s="633"/>
      <c r="H30" s="633"/>
    </row>
    <row r="31" spans="2:8" ht="21.75">
      <c r="B31" s="633"/>
      <c r="C31" s="633"/>
      <c r="D31" s="633"/>
      <c r="E31" s="633"/>
      <c r="F31" s="633"/>
      <c r="G31" s="633"/>
      <c r="H31" s="633"/>
    </row>
    <row r="32" spans="2:8" ht="21.75">
      <c r="B32" s="633"/>
      <c r="C32" s="633"/>
      <c r="D32" s="633"/>
      <c r="E32" s="633"/>
      <c r="F32" s="633"/>
      <c r="G32" s="633"/>
      <c r="H32" s="633"/>
    </row>
    <row r="33" spans="2:8" ht="21.75">
      <c r="B33" s="621" t="s">
        <v>61</v>
      </c>
      <c r="C33" s="621"/>
      <c r="D33" s="621"/>
      <c r="E33" s="621"/>
      <c r="F33" s="621"/>
      <c r="G33" s="621"/>
      <c r="H33" s="621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624" t="s">
        <v>87</v>
      </c>
      <c r="E1" s="625"/>
      <c r="F1" s="625"/>
      <c r="G1" s="625"/>
      <c r="H1" s="625"/>
      <c r="I1" s="625"/>
      <c r="J1" s="625"/>
      <c r="K1" s="625"/>
      <c r="L1" s="625"/>
      <c r="M1" s="625"/>
      <c r="N1" s="96"/>
      <c r="O1" s="95"/>
    </row>
    <row r="2" spans="1:4" s="83" customFormat="1" ht="22.5" customHeight="1">
      <c r="A2" s="626" t="s">
        <v>1</v>
      </c>
      <c r="B2" s="627"/>
      <c r="C2" s="87" t="s">
        <v>0</v>
      </c>
      <c r="D2" s="88">
        <v>2</v>
      </c>
    </row>
    <row r="3" spans="1:5" s="83" customFormat="1" ht="22.5" customHeight="1">
      <c r="A3" s="626" t="s">
        <v>2</v>
      </c>
      <c r="B3" s="62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626" t="s">
        <v>3</v>
      </c>
      <c r="B4" s="62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626" t="s">
        <v>4</v>
      </c>
      <c r="B5" s="62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628" t="s">
        <v>6</v>
      </c>
      <c r="E7" s="628"/>
      <c r="F7" s="628"/>
      <c r="G7" s="628"/>
      <c r="H7" s="62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631" t="s">
        <v>106</v>
      </c>
      <c r="E11" s="631"/>
      <c r="F11" s="631"/>
      <c r="G11" s="631"/>
      <c r="H11" s="631"/>
      <c r="I11" s="631"/>
      <c r="J11" s="115"/>
      <c r="K11" s="20" t="s">
        <v>8</v>
      </c>
      <c r="N11" s="86"/>
    </row>
    <row r="12" spans="4:11" s="78" customFormat="1" ht="55.5" customHeight="1">
      <c r="D12" s="631" t="s">
        <v>88</v>
      </c>
      <c r="E12" s="631"/>
      <c r="F12" s="631"/>
      <c r="G12" s="631"/>
      <c r="H12" s="631"/>
      <c r="I12" s="63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105</v>
      </c>
    </row>
    <row r="14" spans="4:11" s="78" customFormat="1" ht="49.5" customHeight="1">
      <c r="D14" s="635" t="s">
        <v>89</v>
      </c>
      <c r="E14" s="635"/>
      <c r="F14" s="635"/>
      <c r="G14" s="635"/>
      <c r="H14" s="63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634" t="s">
        <v>67</v>
      </c>
      <c r="C16" s="634"/>
      <c r="D16" s="634"/>
    </row>
    <row r="17" spans="2:11" s="41" customFormat="1" ht="24" customHeight="1">
      <c r="B17" s="633"/>
      <c r="C17" s="633"/>
      <c r="D17" s="633"/>
      <c r="E17" s="633"/>
      <c r="F17" s="633"/>
      <c r="G17" s="633"/>
      <c r="H17" s="633"/>
      <c r="I17" s="633"/>
      <c r="J17" s="633"/>
      <c r="K17" s="633"/>
    </row>
    <row r="18" spans="2:11" s="41" customFormat="1" ht="24" customHeight="1">
      <c r="B18" s="633"/>
      <c r="C18" s="633"/>
      <c r="D18" s="633"/>
      <c r="E18" s="633"/>
      <c r="F18" s="633"/>
      <c r="G18" s="633"/>
      <c r="H18" s="633"/>
      <c r="I18" s="633"/>
      <c r="J18" s="633"/>
      <c r="K18" s="633"/>
    </row>
    <row r="19" spans="2:11" s="41" customFormat="1" ht="24" customHeight="1">
      <c r="B19" s="633"/>
      <c r="C19" s="633"/>
      <c r="D19" s="633"/>
      <c r="E19" s="633"/>
      <c r="F19" s="633"/>
      <c r="G19" s="633"/>
      <c r="H19" s="633"/>
      <c r="I19" s="633"/>
      <c r="J19" s="633"/>
      <c r="K19" s="633"/>
    </row>
    <row r="20" spans="2:11" s="41" customFormat="1" ht="24" customHeight="1">
      <c r="B20" s="633"/>
      <c r="C20" s="633"/>
      <c r="D20" s="633"/>
      <c r="E20" s="633"/>
      <c r="F20" s="633"/>
      <c r="G20" s="633"/>
      <c r="H20" s="633"/>
      <c r="I20" s="633"/>
      <c r="J20" s="633"/>
      <c r="K20" s="633"/>
    </row>
    <row r="21" spans="2:11" s="41" customFormat="1" ht="24" customHeight="1">
      <c r="B21" s="633"/>
      <c r="C21" s="633"/>
      <c r="D21" s="633"/>
      <c r="E21" s="633"/>
      <c r="F21" s="633"/>
      <c r="G21" s="633"/>
      <c r="H21" s="633"/>
      <c r="I21" s="633"/>
      <c r="J21" s="633"/>
      <c r="K21" s="633"/>
    </row>
    <row r="22" spans="2:11" s="41" customFormat="1" ht="24" customHeight="1">
      <c r="B22" s="633"/>
      <c r="C22" s="633"/>
      <c r="D22" s="633"/>
      <c r="E22" s="633"/>
      <c r="F22" s="633"/>
      <c r="G22" s="633"/>
      <c r="H22" s="633"/>
      <c r="I22" s="633"/>
      <c r="J22" s="633"/>
      <c r="K22" s="633"/>
    </row>
    <row r="23" spans="2:11" s="41" customFormat="1" ht="24" customHeight="1">
      <c r="B23" s="633"/>
      <c r="C23" s="633"/>
      <c r="D23" s="633"/>
      <c r="E23" s="633"/>
      <c r="F23" s="633"/>
      <c r="G23" s="633"/>
      <c r="H23" s="633"/>
      <c r="I23" s="633"/>
      <c r="J23" s="633"/>
      <c r="K23" s="633"/>
    </row>
    <row r="24" spans="2:13" s="41" customFormat="1" ht="24" customHeight="1">
      <c r="B24" s="64" t="s">
        <v>61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68"/>
      <c r="M27" s="68"/>
      <c r="N27" s="68"/>
    </row>
    <row r="28" spans="2:14" ht="24" customHeight="1"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68"/>
      <c r="M28" s="68"/>
      <c r="N28" s="68"/>
    </row>
    <row r="29" spans="2:14" ht="24" customHeight="1"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68"/>
      <c r="M29" s="68"/>
      <c r="N29" s="68"/>
    </row>
    <row r="30" spans="2:14" ht="24" customHeight="1"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68"/>
      <c r="M30" s="68"/>
      <c r="N30" s="68"/>
    </row>
    <row r="31" spans="2:14" ht="24" customHeight="1"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68"/>
      <c r="M31" s="68"/>
      <c r="N31" s="68"/>
    </row>
    <row r="32" spans="2:14" ht="24" customHeight="1"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68"/>
      <c r="M32" s="68"/>
      <c r="N32" s="68"/>
    </row>
    <row r="33" spans="2:14" ht="24" customHeight="1"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68"/>
      <c r="M33" s="68"/>
      <c r="N33" s="68"/>
    </row>
    <row r="34" spans="2:14" ht="24" customHeight="1">
      <c r="B34" s="621" t="s">
        <v>61</v>
      </c>
      <c r="C34" s="621"/>
      <c r="D34" s="621"/>
      <c r="E34" s="621"/>
      <c r="F34" s="621"/>
      <c r="G34" s="621"/>
      <c r="H34" s="621"/>
      <c r="I34" s="621"/>
      <c r="J34" s="62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34</v>
      </c>
      <c r="B1" s="50">
        <v>8.5</v>
      </c>
      <c r="C1" s="1" t="s">
        <v>0</v>
      </c>
      <c r="D1" s="622" t="s">
        <v>59</v>
      </c>
      <c r="E1" s="622"/>
      <c r="F1" s="62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772" t="s">
        <v>69</v>
      </c>
      <c r="G5" s="773"/>
      <c r="H5" s="773"/>
      <c r="I5" s="773"/>
      <c r="J5" s="773"/>
      <c r="K5" s="77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620" t="s">
        <v>23</v>
      </c>
      <c r="C7" s="620"/>
      <c r="D7" s="35" t="s">
        <v>24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620">
        <v>1</v>
      </c>
      <c r="C8" s="620"/>
      <c r="D8" s="60" t="s">
        <v>58</v>
      </c>
      <c r="E8" s="52"/>
      <c r="F8" s="6" t="s">
        <v>25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620">
        <v>2</v>
      </c>
      <c r="C9" s="620"/>
      <c r="D9" s="43" t="s">
        <v>26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620">
        <v>3</v>
      </c>
      <c r="C10" s="620"/>
      <c r="D10" s="60" t="s">
        <v>31</v>
      </c>
      <c r="E10" s="52"/>
      <c r="F10" s="6" t="s">
        <v>25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620">
        <v>4</v>
      </c>
      <c r="C11" s="620"/>
      <c r="D11" s="43" t="s">
        <v>26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620">
        <v>5</v>
      </c>
      <c r="C12" s="620"/>
      <c r="D12" s="60" t="s">
        <v>30</v>
      </c>
      <c r="E12" s="52"/>
      <c r="F12" s="6" t="s">
        <v>25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67</v>
      </c>
    </row>
    <row r="16" spans="2:8" ht="21.75">
      <c r="B16" s="623"/>
      <c r="C16" s="623"/>
      <c r="D16" s="623"/>
      <c r="E16" s="623"/>
      <c r="F16" s="623"/>
      <c r="G16" s="623"/>
      <c r="H16" s="623"/>
    </row>
    <row r="17" spans="2:8" ht="21.75">
      <c r="B17" s="623"/>
      <c r="C17" s="623"/>
      <c r="D17" s="623"/>
      <c r="E17" s="623"/>
      <c r="F17" s="623"/>
      <c r="G17" s="623"/>
      <c r="H17" s="623"/>
    </row>
    <row r="18" spans="2:8" ht="21.75">
      <c r="B18" s="623"/>
      <c r="C18" s="623"/>
      <c r="D18" s="623"/>
      <c r="E18" s="623"/>
      <c r="F18" s="623"/>
      <c r="G18" s="623"/>
      <c r="H18" s="623"/>
    </row>
    <row r="19" spans="2:8" ht="21.75">
      <c r="B19" s="623"/>
      <c r="C19" s="623"/>
      <c r="D19" s="623"/>
      <c r="E19" s="623"/>
      <c r="F19" s="623"/>
      <c r="G19" s="623"/>
      <c r="H19" s="623"/>
    </row>
    <row r="20" spans="2:8" ht="21.75">
      <c r="B20" s="623"/>
      <c r="C20" s="623"/>
      <c r="D20" s="623"/>
      <c r="E20" s="623"/>
      <c r="F20" s="623"/>
      <c r="G20" s="623"/>
      <c r="H20" s="623"/>
    </row>
    <row r="21" spans="2:8" ht="21.75">
      <c r="B21" s="623"/>
      <c r="C21" s="623"/>
      <c r="D21" s="623"/>
      <c r="E21" s="623"/>
      <c r="F21" s="623"/>
      <c r="G21" s="623"/>
      <c r="H21" s="623"/>
    </row>
    <row r="22" spans="2:13" ht="21.75">
      <c r="B22" s="621" t="s">
        <v>61</v>
      </c>
      <c r="C22" s="621"/>
      <c r="D22" s="621"/>
      <c r="E22" s="621"/>
      <c r="F22" s="621"/>
      <c r="G22" s="621"/>
      <c r="H22" s="62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22</v>
      </c>
      <c r="C24" s="9"/>
      <c r="D24" s="9"/>
      <c r="E24" s="9"/>
      <c r="F24" s="9"/>
      <c r="G24" s="9"/>
      <c r="H24" s="9"/>
      <c r="I24" s="9"/>
    </row>
    <row r="25" spans="2:8" ht="21.75">
      <c r="B25" s="633" t="s">
        <v>104</v>
      </c>
      <c r="C25" s="633"/>
      <c r="D25" s="633"/>
      <c r="E25" s="633"/>
      <c r="F25" s="633"/>
      <c r="G25" s="633"/>
      <c r="H25" s="633"/>
    </row>
    <row r="26" spans="2:8" ht="21.75">
      <c r="B26" s="633"/>
      <c r="C26" s="633"/>
      <c r="D26" s="633"/>
      <c r="E26" s="633"/>
      <c r="F26" s="633"/>
      <c r="G26" s="633"/>
      <c r="H26" s="633"/>
    </row>
    <row r="27" spans="2:8" ht="21.75">
      <c r="B27" s="633"/>
      <c r="C27" s="633"/>
      <c r="D27" s="633"/>
      <c r="E27" s="633"/>
      <c r="F27" s="633"/>
      <c r="G27" s="633"/>
      <c r="H27" s="633"/>
    </row>
    <row r="28" spans="2:8" ht="21.75">
      <c r="B28" s="633"/>
      <c r="C28" s="633"/>
      <c r="D28" s="633"/>
      <c r="E28" s="633"/>
      <c r="F28" s="633"/>
      <c r="G28" s="633"/>
      <c r="H28" s="633"/>
    </row>
    <row r="29" spans="2:8" ht="21.75">
      <c r="B29" s="633"/>
      <c r="C29" s="633"/>
      <c r="D29" s="633"/>
      <c r="E29" s="633"/>
      <c r="F29" s="633"/>
      <c r="G29" s="633"/>
      <c r="H29" s="633"/>
    </row>
    <row r="30" spans="2:8" ht="21.75">
      <c r="B30" s="633"/>
      <c r="C30" s="633"/>
      <c r="D30" s="633"/>
      <c r="E30" s="633"/>
      <c r="F30" s="633"/>
      <c r="G30" s="633"/>
      <c r="H30" s="633"/>
    </row>
    <row r="31" spans="2:8" ht="21.75">
      <c r="B31" s="621" t="s">
        <v>61</v>
      </c>
      <c r="C31" s="621"/>
      <c r="D31" s="621"/>
      <c r="E31" s="621"/>
      <c r="F31" s="621"/>
      <c r="G31" s="621"/>
      <c r="H31" s="621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9.1</v>
      </c>
      <c r="C1" s="85" t="s">
        <v>0</v>
      </c>
      <c r="D1" s="107" t="s">
        <v>32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776" t="s">
        <v>69</v>
      </c>
      <c r="G5" s="777"/>
      <c r="H5" s="777"/>
      <c r="I5" s="777"/>
      <c r="J5" s="777"/>
      <c r="K5" s="77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620" t="s">
        <v>23</v>
      </c>
      <c r="C7" s="620"/>
      <c r="D7" s="35" t="s">
        <v>24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620">
        <v>1</v>
      </c>
      <c r="C8" s="620"/>
      <c r="D8" s="60" t="s">
        <v>74</v>
      </c>
      <c r="E8" s="52"/>
      <c r="F8" s="6" t="s">
        <v>25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620">
        <v>2</v>
      </c>
      <c r="C9" s="620"/>
      <c r="D9" s="43" t="s">
        <v>26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620">
        <v>3</v>
      </c>
      <c r="C10" s="620"/>
      <c r="D10" s="60" t="s">
        <v>75</v>
      </c>
      <c r="E10" s="52"/>
      <c r="F10" s="6" t="s">
        <v>25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620">
        <v>4</v>
      </c>
      <c r="C11" s="620"/>
      <c r="D11" s="43" t="s">
        <v>26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620">
        <v>5</v>
      </c>
      <c r="C12" s="620"/>
      <c r="D12" s="60" t="s">
        <v>76</v>
      </c>
      <c r="E12" s="52"/>
      <c r="F12" s="6" t="s">
        <v>25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72</v>
      </c>
      <c r="C14" s="73" t="s">
        <v>0</v>
      </c>
      <c r="D14" s="72" t="s">
        <v>73</v>
      </c>
    </row>
    <row r="16" spans="2:4" ht="24" customHeight="1">
      <c r="B16" s="634" t="s">
        <v>67</v>
      </c>
      <c r="C16" s="634"/>
      <c r="D16" s="634"/>
    </row>
    <row r="17" spans="2:14" ht="24" customHeight="1">
      <c r="B17" s="623"/>
      <c r="C17" s="623"/>
      <c r="D17" s="623"/>
      <c r="E17" s="623"/>
      <c r="F17" s="623"/>
      <c r="G17" s="623"/>
      <c r="H17" s="623"/>
      <c r="I17" s="623"/>
      <c r="J17" s="76"/>
      <c r="K17" s="76"/>
      <c r="L17" s="76"/>
      <c r="M17" s="76"/>
      <c r="N17" s="69"/>
    </row>
    <row r="18" spans="2:14" ht="24" customHeight="1">
      <c r="B18" s="623"/>
      <c r="C18" s="623"/>
      <c r="D18" s="623"/>
      <c r="E18" s="623"/>
      <c r="F18" s="623"/>
      <c r="G18" s="623"/>
      <c r="H18" s="623"/>
      <c r="I18" s="623"/>
      <c r="J18" s="76"/>
      <c r="K18" s="76"/>
      <c r="L18" s="76"/>
      <c r="M18" s="76"/>
      <c r="N18" s="69"/>
    </row>
    <row r="19" spans="2:14" ht="24" customHeight="1">
      <c r="B19" s="623"/>
      <c r="C19" s="623"/>
      <c r="D19" s="623"/>
      <c r="E19" s="623"/>
      <c r="F19" s="623"/>
      <c r="G19" s="623"/>
      <c r="H19" s="623"/>
      <c r="I19" s="623"/>
      <c r="J19" s="76"/>
      <c r="K19" s="76"/>
      <c r="L19" s="76"/>
      <c r="M19" s="76"/>
      <c r="N19" s="69"/>
    </row>
    <row r="20" spans="2:14" ht="24" customHeight="1">
      <c r="B20" s="623"/>
      <c r="C20" s="623"/>
      <c r="D20" s="623"/>
      <c r="E20" s="623"/>
      <c r="F20" s="623"/>
      <c r="G20" s="623"/>
      <c r="H20" s="623"/>
      <c r="I20" s="623"/>
      <c r="J20" s="76"/>
      <c r="K20" s="76"/>
      <c r="L20" s="76"/>
      <c r="M20" s="76"/>
      <c r="N20" s="69"/>
    </row>
    <row r="21" spans="2:14" ht="24" customHeight="1">
      <c r="B21" s="623"/>
      <c r="C21" s="623"/>
      <c r="D21" s="623"/>
      <c r="E21" s="623"/>
      <c r="F21" s="623"/>
      <c r="G21" s="623"/>
      <c r="H21" s="623"/>
      <c r="I21" s="623"/>
      <c r="J21" s="76"/>
      <c r="K21" s="76"/>
      <c r="L21" s="76"/>
      <c r="M21" s="76"/>
      <c r="N21" s="69"/>
    </row>
    <row r="22" spans="2:14" ht="24" customHeight="1">
      <c r="B22" s="623"/>
      <c r="C22" s="623"/>
      <c r="D22" s="623"/>
      <c r="E22" s="623"/>
      <c r="F22" s="623"/>
      <c r="G22" s="623"/>
      <c r="H22" s="623"/>
      <c r="I22" s="623"/>
      <c r="J22" s="76"/>
      <c r="K22" s="76"/>
      <c r="L22" s="76"/>
      <c r="M22" s="76"/>
      <c r="N22" s="69"/>
    </row>
    <row r="23" spans="2:14" ht="24" customHeight="1">
      <c r="B23" s="71" t="s">
        <v>61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634" t="s">
        <v>71</v>
      </c>
      <c r="C25" s="634"/>
      <c r="D25" s="63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774"/>
      <c r="C26" s="774"/>
      <c r="D26" s="774"/>
      <c r="E26" s="774"/>
      <c r="F26" s="774"/>
      <c r="G26" s="774"/>
      <c r="H26" s="774"/>
      <c r="I26" s="774"/>
      <c r="J26" s="75"/>
      <c r="K26" s="75"/>
      <c r="L26" s="75"/>
      <c r="M26" s="75"/>
      <c r="N26" s="75"/>
      <c r="O26" s="75"/>
    </row>
    <row r="27" spans="2:15" s="9" customFormat="1" ht="24" customHeight="1">
      <c r="B27" s="774"/>
      <c r="C27" s="774"/>
      <c r="D27" s="774"/>
      <c r="E27" s="774"/>
      <c r="F27" s="774"/>
      <c r="G27" s="774"/>
      <c r="H27" s="774"/>
      <c r="I27" s="774"/>
      <c r="J27" s="75"/>
      <c r="K27" s="75"/>
      <c r="L27" s="75"/>
      <c r="M27" s="75"/>
      <c r="N27" s="75"/>
      <c r="O27" s="75"/>
    </row>
    <row r="28" spans="2:15" s="9" customFormat="1" ht="24" customHeight="1">
      <c r="B28" s="774"/>
      <c r="C28" s="774"/>
      <c r="D28" s="774"/>
      <c r="E28" s="774"/>
      <c r="F28" s="774"/>
      <c r="G28" s="774"/>
      <c r="H28" s="774"/>
      <c r="I28" s="774"/>
      <c r="J28" s="75"/>
      <c r="K28" s="75"/>
      <c r="L28" s="75"/>
      <c r="M28" s="75"/>
      <c r="N28" s="75"/>
      <c r="O28" s="75"/>
    </row>
    <row r="29" spans="2:15" s="9" customFormat="1" ht="24" customHeight="1">
      <c r="B29" s="774"/>
      <c r="C29" s="774"/>
      <c r="D29" s="774"/>
      <c r="E29" s="774"/>
      <c r="F29" s="774"/>
      <c r="G29" s="774"/>
      <c r="H29" s="774"/>
      <c r="I29" s="774"/>
      <c r="J29" s="75"/>
      <c r="K29" s="75"/>
      <c r="L29" s="75"/>
      <c r="M29" s="75"/>
      <c r="N29" s="75"/>
      <c r="O29" s="75"/>
    </row>
    <row r="30" spans="2:15" s="9" customFormat="1" ht="24" customHeight="1">
      <c r="B30" s="774"/>
      <c r="C30" s="774"/>
      <c r="D30" s="774"/>
      <c r="E30" s="774"/>
      <c r="F30" s="774"/>
      <c r="G30" s="774"/>
      <c r="H30" s="774"/>
      <c r="I30" s="774"/>
      <c r="J30" s="75"/>
      <c r="K30" s="75"/>
      <c r="L30" s="75"/>
      <c r="M30" s="75"/>
      <c r="N30" s="75"/>
      <c r="O30" s="75"/>
    </row>
    <row r="31" spans="2:15" s="9" customFormat="1" ht="24" customHeight="1">
      <c r="B31" s="774"/>
      <c r="C31" s="774"/>
      <c r="D31" s="774"/>
      <c r="E31" s="774"/>
      <c r="F31" s="774"/>
      <c r="G31" s="774"/>
      <c r="H31" s="774"/>
      <c r="I31" s="774"/>
      <c r="J31" s="75"/>
      <c r="K31" s="75"/>
      <c r="L31" s="75"/>
      <c r="M31" s="75"/>
      <c r="N31" s="75"/>
      <c r="O31" s="75"/>
    </row>
    <row r="32" spans="2:15" s="9" customFormat="1" ht="24" customHeight="1">
      <c r="B32" s="775" t="s">
        <v>61</v>
      </c>
      <c r="C32" s="775"/>
      <c r="D32" s="775"/>
      <c r="E32" s="775"/>
      <c r="F32" s="775"/>
      <c r="G32" s="775"/>
      <c r="H32" s="775"/>
      <c r="I32" s="77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Layout" workbookViewId="0" topLeftCell="A1">
      <selection activeCell="H3" sqref="H3"/>
    </sheetView>
  </sheetViews>
  <sheetFormatPr defaultColWidth="7.00390625" defaultRowHeight="15"/>
  <cols>
    <col min="1" max="1" width="12.7109375" style="131" customWidth="1"/>
    <col min="2" max="2" width="8.00390625" style="131" customWidth="1"/>
    <col min="3" max="3" width="2.8515625" style="131" customWidth="1"/>
    <col min="4" max="5" width="11.57421875" style="131" customWidth="1"/>
    <col min="6" max="7" width="12.421875" style="131" customWidth="1"/>
    <col min="8" max="8" width="13.140625" style="131" customWidth="1"/>
    <col min="9" max="9" width="14.421875" style="131" customWidth="1"/>
    <col min="10" max="10" width="14.7109375" style="131" customWidth="1"/>
    <col min="11" max="11" width="14.8515625" style="131" customWidth="1"/>
    <col min="12" max="16384" width="7.00390625" style="131" customWidth="1"/>
  </cols>
  <sheetData>
    <row r="1" ht="20.25">
      <c r="F1" s="131" t="str">
        <f>summary2022Y!A6</f>
        <v>สำนักงานเลขาธิการสำนักงานอัยการสูงสุด</v>
      </c>
    </row>
    <row r="2" spans="1:12" s="119" customFormat="1" ht="51.75" customHeight="1">
      <c r="A2" s="364" t="s">
        <v>158</v>
      </c>
      <c r="B2" s="365">
        <v>1.1</v>
      </c>
      <c r="C2" s="366" t="s">
        <v>0</v>
      </c>
      <c r="D2" s="596" t="s">
        <v>159</v>
      </c>
      <c r="E2" s="597"/>
      <c r="F2" s="597"/>
      <c r="G2" s="597"/>
      <c r="H2" s="597"/>
      <c r="I2" s="597"/>
      <c r="J2" s="597"/>
      <c r="K2" s="367"/>
      <c r="L2" s="367"/>
    </row>
    <row r="3" spans="1:4" s="119" customFormat="1" ht="24.75" customHeight="1">
      <c r="A3" s="598" t="s">
        <v>1</v>
      </c>
      <c r="B3" s="599"/>
      <c r="C3" s="177" t="s">
        <v>0</v>
      </c>
      <c r="D3" s="179">
        <v>6</v>
      </c>
    </row>
    <row r="4" spans="1:5" s="119" customFormat="1" ht="24.75" customHeight="1">
      <c r="A4" s="598" t="s">
        <v>2</v>
      </c>
      <c r="B4" s="599"/>
      <c r="C4" s="180" t="s">
        <v>0</v>
      </c>
      <c r="D4" s="181" t="e">
        <f>IF(E6=1,"N/A",I10)</f>
        <v>#DIV/0!</v>
      </c>
      <c r="E4" s="182"/>
    </row>
    <row r="5" spans="1:5" s="119" customFormat="1" ht="24.75" customHeight="1">
      <c r="A5" s="598" t="s">
        <v>3</v>
      </c>
      <c r="B5" s="599"/>
      <c r="C5" s="180" t="s">
        <v>0</v>
      </c>
      <c r="D5" s="183" t="e">
        <f>IF(D6="N/A","N/A",IF(D6&gt;=4.5,"ดีมาก",IF(D6&gt;=3.5,"ดี",IF(D6&gt;=2.5,"ปานกลาง",IF(D6&gt;=1.5,"ต่ำ","ต่ำมาก")))))</f>
        <v>#DIV/0!</v>
      </c>
      <c r="E5" s="182"/>
    </row>
    <row r="6" spans="1:6" s="119" customFormat="1" ht="24.75" customHeight="1">
      <c r="A6" s="598" t="s">
        <v>4</v>
      </c>
      <c r="B6" s="599"/>
      <c r="C6" s="180" t="s">
        <v>0</v>
      </c>
      <c r="D6" s="184" t="e">
        <f>IF(E6=1,1,J10)</f>
        <v>#DIV/0!</v>
      </c>
      <c r="E6" s="185"/>
      <c r="F6" s="128" t="s">
        <v>5</v>
      </c>
    </row>
    <row r="7" spans="6:7" s="119" customFormat="1" ht="20.25">
      <c r="F7" s="227"/>
      <c r="G7" s="228"/>
    </row>
    <row r="8" spans="1:8" s="187" customFormat="1" ht="26.25" customHeight="1">
      <c r="A8" s="122"/>
      <c r="C8" s="118"/>
      <c r="D8" s="600" t="s">
        <v>6</v>
      </c>
      <c r="E8" s="600"/>
      <c r="F8" s="600"/>
      <c r="G8" s="600"/>
      <c r="H8" s="600"/>
    </row>
    <row r="9" spans="1:10" s="187" customFormat="1" ht="26.25" customHeight="1">
      <c r="A9" s="122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218" t="s">
        <v>2</v>
      </c>
      <c r="J9" s="363" t="s">
        <v>7</v>
      </c>
    </row>
    <row r="10" spans="2:10" s="187" customFormat="1" ht="30" customHeight="1">
      <c r="B10" s="195"/>
      <c r="D10" s="196">
        <v>30</v>
      </c>
      <c r="E10" s="196">
        <v>25</v>
      </c>
      <c r="F10" s="196">
        <v>20</v>
      </c>
      <c r="G10" s="196">
        <v>15</v>
      </c>
      <c r="H10" s="196">
        <v>10</v>
      </c>
      <c r="I10" s="226" t="e">
        <f>J14</f>
        <v>#DIV/0!</v>
      </c>
      <c r="J10" s="22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229"/>
      <c r="D11" s="230"/>
      <c r="E11" s="231"/>
    </row>
    <row r="12" spans="4:11" s="186" customFormat="1" ht="54.75" customHeight="1">
      <c r="D12" s="601" t="s">
        <v>160</v>
      </c>
      <c r="E12" s="602"/>
      <c r="F12" s="602"/>
      <c r="G12" s="602"/>
      <c r="H12" s="602"/>
      <c r="I12" s="602"/>
      <c r="J12" s="188"/>
      <c r="K12" s="128" t="s">
        <v>8</v>
      </c>
    </row>
    <row r="13" spans="4:11" s="186" customFormat="1" ht="54.75" customHeight="1">
      <c r="D13" s="601" t="s">
        <v>161</v>
      </c>
      <c r="E13" s="601"/>
      <c r="F13" s="601"/>
      <c r="G13" s="601"/>
      <c r="H13" s="601"/>
      <c r="I13" s="601"/>
      <c r="J13" s="188"/>
      <c r="K13" s="128" t="s">
        <v>8</v>
      </c>
    </row>
    <row r="14" spans="4:11" s="186" customFormat="1" ht="54.75" customHeight="1">
      <c r="D14" s="603" t="s">
        <v>162</v>
      </c>
      <c r="E14" s="604"/>
      <c r="F14" s="604"/>
      <c r="G14" s="604"/>
      <c r="H14" s="604"/>
      <c r="I14" s="605"/>
      <c r="J14" s="368" t="e">
        <f>J13*100/J12</f>
        <v>#DIV/0!</v>
      </c>
      <c r="K14" s="192"/>
    </row>
    <row r="15" spans="10:11" s="186" customFormat="1" ht="59.25" customHeight="1">
      <c r="J15" s="191"/>
      <c r="K15" s="192"/>
    </row>
    <row r="16" spans="4:11" s="369" customFormat="1" ht="20.25">
      <c r="D16" s="370"/>
      <c r="E16" s="370"/>
      <c r="F16" s="370"/>
      <c r="G16" s="370"/>
      <c r="H16" s="370"/>
      <c r="I16" s="371"/>
      <c r="J16" s="191"/>
      <c r="K16" s="372"/>
    </row>
    <row r="17" spans="2:13" ht="51" customHeight="1">
      <c r="B17" s="606" t="s">
        <v>163</v>
      </c>
      <c r="C17" s="606"/>
      <c r="D17" s="606"/>
      <c r="E17" s="606"/>
      <c r="F17" s="606"/>
      <c r="G17" s="606"/>
      <c r="H17" s="606"/>
      <c r="I17" s="606"/>
      <c r="J17" s="373"/>
      <c r="K17" s="373"/>
      <c r="L17" s="373"/>
      <c r="M17" s="373"/>
    </row>
    <row r="18" spans="2:13" ht="27" customHeight="1">
      <c r="B18" s="374" t="s">
        <v>18</v>
      </c>
      <c r="C18" s="607" t="s">
        <v>93</v>
      </c>
      <c r="D18" s="607"/>
      <c r="E18" s="607"/>
      <c r="F18" s="607"/>
      <c r="G18" s="375" t="s">
        <v>164</v>
      </c>
      <c r="H18" s="376" t="s">
        <v>165</v>
      </c>
      <c r="I18" s="376" t="s">
        <v>166</v>
      </c>
      <c r="J18" s="377"/>
      <c r="K18" s="378"/>
      <c r="L18" s="608"/>
      <c r="M18" s="608"/>
    </row>
    <row r="19" spans="2:13" ht="27" customHeight="1">
      <c r="B19" s="379">
        <v>1</v>
      </c>
      <c r="C19" s="609" t="s">
        <v>167</v>
      </c>
      <c r="D19" s="609"/>
      <c r="E19" s="609"/>
      <c r="F19" s="609"/>
      <c r="G19" s="380">
        <v>76</v>
      </c>
      <c r="H19" s="247"/>
      <c r="I19" s="255">
        <f>H19*100/G19</f>
        <v>0</v>
      </c>
      <c r="J19" s="381"/>
      <c r="K19" s="382"/>
      <c r="L19" s="610"/>
      <c r="M19" s="610"/>
    </row>
    <row r="20" spans="2:13" ht="27" customHeight="1">
      <c r="B20" s="379">
        <v>2</v>
      </c>
      <c r="C20" s="609" t="s">
        <v>168</v>
      </c>
      <c r="D20" s="609"/>
      <c r="E20" s="609"/>
      <c r="F20" s="609"/>
      <c r="G20" s="384">
        <v>76</v>
      </c>
      <c r="H20" s="247"/>
      <c r="I20" s="255">
        <f>H20*100/G20</f>
        <v>0</v>
      </c>
      <c r="J20" s="381"/>
      <c r="K20" s="385"/>
      <c r="L20" s="610"/>
      <c r="M20" s="610"/>
    </row>
    <row r="21" spans="2:13" ht="27" customHeight="1">
      <c r="B21" s="379">
        <v>3</v>
      </c>
      <c r="C21" s="609" t="s">
        <v>169</v>
      </c>
      <c r="D21" s="609"/>
      <c r="E21" s="609"/>
      <c r="F21" s="609"/>
      <c r="G21" s="386">
        <v>76</v>
      </c>
      <c r="H21" s="247"/>
      <c r="I21" s="255">
        <f>H21*100/G21</f>
        <v>0</v>
      </c>
      <c r="J21" s="381"/>
      <c r="K21" s="382"/>
      <c r="L21" s="610"/>
      <c r="M21" s="610"/>
    </row>
    <row r="22" spans="2:13" ht="27" customHeight="1">
      <c r="B22" s="379">
        <v>4</v>
      </c>
      <c r="C22" s="609" t="s">
        <v>170</v>
      </c>
      <c r="D22" s="609"/>
      <c r="E22" s="609"/>
      <c r="F22" s="609"/>
      <c r="G22" s="386">
        <v>76</v>
      </c>
      <c r="H22" s="247"/>
      <c r="I22" s="255">
        <f>H22*100/G22</f>
        <v>0</v>
      </c>
      <c r="J22" s="381"/>
      <c r="K22" s="382"/>
      <c r="L22" s="383"/>
      <c r="M22" s="383"/>
    </row>
    <row r="23" spans="2:13" ht="27" customHeight="1">
      <c r="B23" s="387"/>
      <c r="C23" s="613" t="s">
        <v>100</v>
      </c>
      <c r="D23" s="613"/>
      <c r="E23" s="613"/>
      <c r="F23" s="613"/>
      <c r="G23" s="254">
        <f>SUM(G19:G22)</f>
        <v>304</v>
      </c>
      <c r="H23" s="254">
        <f>SUM(H19:H22)</f>
        <v>0</v>
      </c>
      <c r="I23" s="255">
        <f>H23*100/G23</f>
        <v>0</v>
      </c>
      <c r="J23" s="381"/>
      <c r="K23" s="382"/>
      <c r="L23" s="610"/>
      <c r="M23" s="610"/>
    </row>
    <row r="24" spans="4:11" s="186" customFormat="1" ht="28.5" customHeight="1">
      <c r="D24" s="189"/>
      <c r="E24" s="190"/>
      <c r="F24" s="190"/>
      <c r="G24" s="190"/>
      <c r="H24" s="190"/>
      <c r="I24" s="190"/>
      <c r="J24" s="191"/>
      <c r="K24" s="192"/>
    </row>
    <row r="25" spans="2:4" s="129" customFormat="1" ht="24" customHeight="1">
      <c r="B25" s="612" t="s">
        <v>67</v>
      </c>
      <c r="C25" s="612"/>
      <c r="D25" s="612"/>
    </row>
    <row r="26" spans="2:11" s="129" customFormat="1" ht="24" customHeight="1">
      <c r="B26" s="614"/>
      <c r="C26" s="614"/>
      <c r="D26" s="614"/>
      <c r="E26" s="614"/>
      <c r="F26" s="614"/>
      <c r="G26" s="614"/>
      <c r="H26" s="614"/>
      <c r="I26" s="614"/>
      <c r="J26" s="614"/>
      <c r="K26" s="614"/>
    </row>
    <row r="27" spans="2:11" s="129" customFormat="1" ht="24" customHeight="1">
      <c r="B27" s="614"/>
      <c r="C27" s="614"/>
      <c r="D27" s="614"/>
      <c r="E27" s="614"/>
      <c r="F27" s="614"/>
      <c r="G27" s="614"/>
      <c r="H27" s="614"/>
      <c r="I27" s="614"/>
      <c r="J27" s="614"/>
      <c r="K27" s="614"/>
    </row>
    <row r="28" spans="2:11" s="129" customFormat="1" ht="24" customHeight="1">
      <c r="B28" s="614"/>
      <c r="C28" s="614"/>
      <c r="D28" s="614"/>
      <c r="E28" s="614"/>
      <c r="F28" s="614"/>
      <c r="G28" s="614"/>
      <c r="H28" s="614"/>
      <c r="I28" s="614"/>
      <c r="J28" s="614"/>
      <c r="K28" s="614"/>
    </row>
    <row r="29" spans="2:11" s="129" customFormat="1" ht="24" customHeight="1">
      <c r="B29" s="614"/>
      <c r="C29" s="614"/>
      <c r="D29" s="614"/>
      <c r="E29" s="614"/>
      <c r="F29" s="614"/>
      <c r="G29" s="614"/>
      <c r="H29" s="614"/>
      <c r="I29" s="614"/>
      <c r="J29" s="614"/>
      <c r="K29" s="614"/>
    </row>
    <row r="30" spans="2:11" s="129" customFormat="1" ht="24" customHeight="1">
      <c r="B30" s="614"/>
      <c r="C30" s="614"/>
      <c r="D30" s="614"/>
      <c r="E30" s="614"/>
      <c r="F30" s="614"/>
      <c r="G30" s="614"/>
      <c r="H30" s="614"/>
      <c r="I30" s="614"/>
      <c r="J30" s="614"/>
      <c r="K30" s="614"/>
    </row>
    <row r="31" spans="2:11" s="129" customFormat="1" ht="24" customHeight="1">
      <c r="B31" s="614"/>
      <c r="C31" s="614"/>
      <c r="D31" s="614"/>
      <c r="E31" s="614"/>
      <c r="F31" s="614"/>
      <c r="G31" s="614"/>
      <c r="H31" s="614"/>
      <c r="I31" s="614"/>
      <c r="J31" s="614"/>
      <c r="K31" s="614"/>
    </row>
    <row r="32" spans="2:11" s="129" customFormat="1" ht="24" customHeight="1">
      <c r="B32" s="612" t="s">
        <v>61</v>
      </c>
      <c r="C32" s="612"/>
      <c r="D32" s="612"/>
      <c r="E32" s="612"/>
      <c r="F32" s="612"/>
      <c r="G32" s="612"/>
      <c r="H32" s="612"/>
      <c r="I32" s="612"/>
      <c r="J32" s="612"/>
      <c r="K32" s="612"/>
    </row>
    <row r="33" spans="2:11" s="129" customFormat="1" ht="24" customHeigh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2:11" ht="24" customHeight="1">
      <c r="B34" s="194" t="s">
        <v>22</v>
      </c>
      <c r="C34" s="194"/>
      <c r="D34" s="194"/>
      <c r="E34" s="194"/>
      <c r="F34" s="194"/>
      <c r="G34" s="194"/>
      <c r="H34" s="194"/>
      <c r="I34" s="194"/>
      <c r="J34" s="194"/>
      <c r="K34" s="194"/>
    </row>
    <row r="35" spans="2:11" ht="24" customHeight="1">
      <c r="B35" s="611"/>
      <c r="C35" s="611"/>
      <c r="D35" s="611"/>
      <c r="E35" s="611"/>
      <c r="F35" s="611"/>
      <c r="G35" s="611"/>
      <c r="H35" s="611"/>
      <c r="I35" s="611"/>
      <c r="J35" s="611"/>
      <c r="K35" s="611"/>
    </row>
    <row r="36" spans="2:11" ht="24" customHeight="1">
      <c r="B36" s="611"/>
      <c r="C36" s="611"/>
      <c r="D36" s="611"/>
      <c r="E36" s="611"/>
      <c r="F36" s="611"/>
      <c r="G36" s="611"/>
      <c r="H36" s="611"/>
      <c r="I36" s="611"/>
      <c r="J36" s="611"/>
      <c r="K36" s="611"/>
    </row>
    <row r="37" spans="2:11" ht="24" customHeight="1">
      <c r="B37" s="611"/>
      <c r="C37" s="611"/>
      <c r="D37" s="611"/>
      <c r="E37" s="611"/>
      <c r="F37" s="611"/>
      <c r="G37" s="611"/>
      <c r="H37" s="611"/>
      <c r="I37" s="611"/>
      <c r="J37" s="611"/>
      <c r="K37" s="611"/>
    </row>
    <row r="38" spans="2:11" ht="24" customHeight="1">
      <c r="B38" s="611"/>
      <c r="C38" s="611"/>
      <c r="D38" s="611"/>
      <c r="E38" s="611"/>
      <c r="F38" s="611"/>
      <c r="G38" s="611"/>
      <c r="H38" s="611"/>
      <c r="I38" s="611"/>
      <c r="J38" s="611"/>
      <c r="K38" s="611"/>
    </row>
    <row r="39" spans="2:11" ht="24" customHeight="1">
      <c r="B39" s="611"/>
      <c r="C39" s="611"/>
      <c r="D39" s="611"/>
      <c r="E39" s="611"/>
      <c r="F39" s="611"/>
      <c r="G39" s="611"/>
      <c r="H39" s="611"/>
      <c r="I39" s="611"/>
      <c r="J39" s="611"/>
      <c r="K39" s="611"/>
    </row>
    <row r="40" spans="2:11" ht="24" customHeight="1">
      <c r="B40" s="611"/>
      <c r="C40" s="611"/>
      <c r="D40" s="611"/>
      <c r="E40" s="611"/>
      <c r="F40" s="611"/>
      <c r="G40" s="611"/>
      <c r="H40" s="611"/>
      <c r="I40" s="611"/>
      <c r="J40" s="611"/>
      <c r="K40" s="611"/>
    </row>
    <row r="41" spans="2:10" ht="24" customHeight="1">
      <c r="B41" s="612" t="s">
        <v>61</v>
      </c>
      <c r="C41" s="612"/>
      <c r="D41" s="612"/>
      <c r="E41" s="612"/>
      <c r="F41" s="612"/>
      <c r="G41" s="612"/>
      <c r="H41" s="612"/>
      <c r="I41" s="612"/>
      <c r="J41" s="612"/>
    </row>
    <row r="42" ht="24" customHeight="1"/>
  </sheetData>
  <sheetProtection password="DE4A" sheet="1"/>
  <mergeCells count="26">
    <mergeCell ref="B35:K40"/>
    <mergeCell ref="B41:J41"/>
    <mergeCell ref="C22:F22"/>
    <mergeCell ref="C23:F23"/>
    <mergeCell ref="L23:M23"/>
    <mergeCell ref="B25:D25"/>
    <mergeCell ref="B26:K31"/>
    <mergeCell ref="B32:K32"/>
    <mergeCell ref="C19:F19"/>
    <mergeCell ref="L19:M19"/>
    <mergeCell ref="C20:F20"/>
    <mergeCell ref="L20:M20"/>
    <mergeCell ref="C21:F21"/>
    <mergeCell ref="L21:M21"/>
    <mergeCell ref="D12:I12"/>
    <mergeCell ref="D13:I13"/>
    <mergeCell ref="D14:I14"/>
    <mergeCell ref="B17:I17"/>
    <mergeCell ref="C18:F18"/>
    <mergeCell ref="L18:M18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24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90" zoomScaleNormal="90" zoomScalePageLayoutView="0" workbookViewId="0" topLeftCell="A1">
      <selection activeCell="B16" sqref="B16:J21"/>
    </sheetView>
  </sheetViews>
  <sheetFormatPr defaultColWidth="9.140625" defaultRowHeight="15"/>
  <cols>
    <col min="1" max="1" width="11.00390625" style="217" customWidth="1"/>
    <col min="2" max="2" width="8.421875" style="217" customWidth="1"/>
    <col min="3" max="3" width="3.421875" style="217" customWidth="1"/>
    <col min="4" max="4" width="12.8515625" style="217" customWidth="1"/>
    <col min="5" max="5" width="13.00390625" style="217" customWidth="1"/>
    <col min="6" max="8" width="12.421875" style="217" customWidth="1"/>
    <col min="9" max="9" width="15.421875" style="217" customWidth="1"/>
    <col min="10" max="10" width="14.421875" style="217" customWidth="1"/>
    <col min="11" max="11" width="10.7109375" style="217" customWidth="1"/>
    <col min="12" max="16384" width="9.00390625" style="217" customWidth="1"/>
  </cols>
  <sheetData>
    <row r="1" ht="20.25">
      <c r="I1" s="217" t="str">
        <f>summary2022Y!A6</f>
        <v>สำนักงานเลขาธิการสำนักงานอัยการสูงสุด</v>
      </c>
    </row>
    <row r="2" spans="1:11" s="119" customFormat="1" ht="29.25" customHeight="1">
      <c r="A2" s="198" t="s">
        <v>107</v>
      </c>
      <c r="B2" s="538">
        <v>2.1</v>
      </c>
      <c r="C2" s="200" t="s">
        <v>0</v>
      </c>
      <c r="D2" s="617" t="s">
        <v>108</v>
      </c>
      <c r="E2" s="617"/>
      <c r="F2" s="617"/>
      <c r="G2" s="617"/>
      <c r="H2" s="617"/>
      <c r="I2" s="617"/>
      <c r="J2" s="617"/>
      <c r="K2" s="617"/>
    </row>
    <row r="3" spans="1:11" s="187" customFormat="1" ht="25.5" customHeight="1">
      <c r="A3" s="198" t="s">
        <v>1</v>
      </c>
      <c r="B3" s="199"/>
      <c r="C3" s="200" t="s">
        <v>0</v>
      </c>
      <c r="D3" s="201">
        <v>15</v>
      </c>
      <c r="K3" s="410" t="s">
        <v>197</v>
      </c>
    </row>
    <row r="4" spans="1:10" s="187" customFormat="1" ht="25.5" customHeight="1">
      <c r="A4" s="198" t="s">
        <v>2</v>
      </c>
      <c r="B4" s="199"/>
      <c r="C4" s="200" t="s">
        <v>0</v>
      </c>
      <c r="D4" s="202">
        <f>IF(E6=1,"N/A",I10)</f>
        <v>0</v>
      </c>
      <c r="J4" s="128"/>
    </row>
    <row r="5" spans="1:4" s="187" customFormat="1" ht="25.5" customHeight="1">
      <c r="A5" s="203" t="s">
        <v>3</v>
      </c>
      <c r="B5" s="199"/>
      <c r="C5" s="200" t="s">
        <v>0</v>
      </c>
      <c r="D5" s="204" t="str">
        <f>IF(D6="N/A","N/A",IF(D6&gt;=4.5,"ดีมาก",IF(D6&gt;=3.5,"ดี",IF(D6&gt;=2.5,"ปานกลาง",IF(D6&gt;=1.5,"ต่ำ","ต่ำมาก")))))</f>
        <v>ต่ำมาก</v>
      </c>
    </row>
    <row r="6" spans="1:6" s="187" customFormat="1" ht="25.5" customHeight="1">
      <c r="A6" s="205" t="s">
        <v>4</v>
      </c>
      <c r="B6" s="206"/>
      <c r="C6" s="207" t="s">
        <v>0</v>
      </c>
      <c r="D6" s="208">
        <f>IF(E6=1,1,J10)-K10</f>
        <v>1</v>
      </c>
      <c r="E6" s="209"/>
      <c r="F6" s="128" t="s">
        <v>5</v>
      </c>
    </row>
    <row r="7" spans="1:6" s="186" customFormat="1" ht="20.25">
      <c r="A7" s="124"/>
      <c r="C7" s="174"/>
      <c r="D7" s="210"/>
      <c r="F7" s="211"/>
    </row>
    <row r="8" spans="1:8" s="221" customFormat="1" ht="24" customHeight="1">
      <c r="A8" s="122"/>
      <c r="C8" s="118"/>
      <c r="D8" s="618" t="s">
        <v>6</v>
      </c>
      <c r="E8" s="618"/>
      <c r="F8" s="618"/>
      <c r="G8" s="618"/>
      <c r="H8" s="618"/>
    </row>
    <row r="9" spans="1:10" s="221" customFormat="1" ht="24" customHeight="1">
      <c r="A9" s="122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218" t="s">
        <v>2</v>
      </c>
      <c r="J9" s="363" t="s">
        <v>7</v>
      </c>
    </row>
    <row r="10" spans="2:10" s="221" customFormat="1" ht="30" customHeight="1">
      <c r="B10" s="222"/>
      <c r="D10" s="219">
        <v>75</v>
      </c>
      <c r="E10" s="219">
        <v>80</v>
      </c>
      <c r="F10" s="219">
        <v>85</v>
      </c>
      <c r="G10" s="219">
        <v>90</v>
      </c>
      <c r="H10" s="219">
        <v>95</v>
      </c>
      <c r="I10" s="220"/>
      <c r="J10" s="223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1</v>
      </c>
    </row>
    <row r="11" s="186" customFormat="1" ht="20.25"/>
    <row r="12" spans="2:11" s="186" customFormat="1" ht="17.25" customHeight="1">
      <c r="B12" s="619" t="s">
        <v>141</v>
      </c>
      <c r="C12" s="619"/>
      <c r="D12" s="619"/>
      <c r="E12" s="619"/>
      <c r="F12" s="619"/>
      <c r="G12" s="619"/>
      <c r="H12" s="619"/>
      <c r="I12" s="619"/>
      <c r="J12" s="619"/>
      <c r="K12" s="619"/>
    </row>
    <row r="13" spans="2:11" s="186" customFormat="1" ht="17.25" customHeight="1">
      <c r="B13" s="619"/>
      <c r="C13" s="619"/>
      <c r="D13" s="619"/>
      <c r="E13" s="619"/>
      <c r="F13" s="619"/>
      <c r="G13" s="619"/>
      <c r="H13" s="619"/>
      <c r="I13" s="619"/>
      <c r="J13" s="619"/>
      <c r="K13" s="619"/>
    </row>
    <row r="14" spans="2:4" s="186" customFormat="1" ht="24" customHeight="1">
      <c r="B14" s="212"/>
      <c r="D14" s="186" t="s">
        <v>113</v>
      </c>
    </row>
    <row r="15" spans="2:11" s="120" customFormat="1" ht="24" customHeight="1">
      <c r="B15" s="616" t="s">
        <v>67</v>
      </c>
      <c r="C15" s="616"/>
      <c r="D15" s="616"/>
      <c r="K15" s="187"/>
    </row>
    <row r="16" spans="2:14" s="129" customFormat="1" ht="24" customHeight="1">
      <c r="B16" s="614"/>
      <c r="C16" s="614"/>
      <c r="D16" s="614"/>
      <c r="E16" s="614"/>
      <c r="F16" s="614"/>
      <c r="G16" s="614"/>
      <c r="H16" s="614"/>
      <c r="I16" s="614"/>
      <c r="J16" s="614"/>
      <c r="K16" s="213"/>
      <c r="L16" s="213"/>
      <c r="M16" s="213"/>
      <c r="N16" s="214"/>
    </row>
    <row r="17" spans="2:14" s="129" customFormat="1" ht="24" customHeight="1">
      <c r="B17" s="614"/>
      <c r="C17" s="614"/>
      <c r="D17" s="614"/>
      <c r="E17" s="614"/>
      <c r="F17" s="614"/>
      <c r="G17" s="614"/>
      <c r="H17" s="614"/>
      <c r="I17" s="614"/>
      <c r="J17" s="614"/>
      <c r="K17" s="213"/>
      <c r="L17" s="213"/>
      <c r="M17" s="213"/>
      <c r="N17" s="214"/>
    </row>
    <row r="18" spans="2:14" s="129" customFormat="1" ht="24" customHeight="1">
      <c r="B18" s="614"/>
      <c r="C18" s="614"/>
      <c r="D18" s="614"/>
      <c r="E18" s="614"/>
      <c r="F18" s="614"/>
      <c r="G18" s="614"/>
      <c r="H18" s="614"/>
      <c r="I18" s="614"/>
      <c r="J18" s="614"/>
      <c r="K18" s="213"/>
      <c r="L18" s="213"/>
      <c r="M18" s="213"/>
      <c r="N18" s="214"/>
    </row>
    <row r="19" spans="2:14" s="129" customFormat="1" ht="24" customHeight="1">
      <c r="B19" s="614"/>
      <c r="C19" s="614"/>
      <c r="D19" s="614"/>
      <c r="E19" s="614"/>
      <c r="F19" s="614"/>
      <c r="G19" s="614"/>
      <c r="H19" s="614"/>
      <c r="I19" s="614"/>
      <c r="J19" s="614"/>
      <c r="K19" s="213"/>
      <c r="L19" s="213"/>
      <c r="M19" s="213"/>
      <c r="N19" s="214"/>
    </row>
    <row r="20" spans="2:14" s="129" customFormat="1" ht="24" customHeight="1">
      <c r="B20" s="614"/>
      <c r="C20" s="614"/>
      <c r="D20" s="614"/>
      <c r="E20" s="614"/>
      <c r="F20" s="614"/>
      <c r="G20" s="614"/>
      <c r="H20" s="614"/>
      <c r="I20" s="614"/>
      <c r="J20" s="614"/>
      <c r="K20" s="213"/>
      <c r="L20" s="213"/>
      <c r="M20" s="213"/>
      <c r="N20" s="214"/>
    </row>
    <row r="21" spans="2:14" s="129" customFormat="1" ht="24" customHeight="1">
      <c r="B21" s="614"/>
      <c r="C21" s="614"/>
      <c r="D21" s="614"/>
      <c r="E21" s="614"/>
      <c r="F21" s="614"/>
      <c r="G21" s="614"/>
      <c r="H21" s="614"/>
      <c r="I21" s="614"/>
      <c r="J21" s="614"/>
      <c r="K21" s="213"/>
      <c r="L21" s="213"/>
      <c r="M21" s="213"/>
      <c r="N21" s="214"/>
    </row>
    <row r="22" spans="2:14" s="120" customFormat="1" ht="24" customHeight="1">
      <c r="B22" s="182" t="s">
        <v>61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224"/>
      <c r="M22" s="224"/>
      <c r="N22" s="225"/>
    </row>
    <row r="23" s="131" customFormat="1" ht="24" customHeight="1"/>
    <row r="24" spans="2:4" s="182" customFormat="1" ht="24" customHeight="1">
      <c r="B24" s="616" t="s">
        <v>71</v>
      </c>
      <c r="C24" s="616"/>
      <c r="D24" s="616"/>
    </row>
    <row r="25" spans="2:15" s="131" customFormat="1" ht="24" customHeight="1">
      <c r="B25" s="615"/>
      <c r="C25" s="615"/>
      <c r="D25" s="615"/>
      <c r="E25" s="615"/>
      <c r="F25" s="615"/>
      <c r="G25" s="615"/>
      <c r="H25" s="615"/>
      <c r="I25" s="615"/>
      <c r="J25" s="615"/>
      <c r="K25" s="215"/>
      <c r="L25" s="215"/>
      <c r="M25" s="215"/>
      <c r="N25" s="215"/>
      <c r="O25" s="215"/>
    </row>
    <row r="26" spans="2:15" s="131" customFormat="1" ht="24" customHeight="1">
      <c r="B26" s="615"/>
      <c r="C26" s="615"/>
      <c r="D26" s="615"/>
      <c r="E26" s="615"/>
      <c r="F26" s="615"/>
      <c r="G26" s="615"/>
      <c r="H26" s="615"/>
      <c r="I26" s="615"/>
      <c r="J26" s="615"/>
      <c r="K26" s="215"/>
      <c r="L26" s="215"/>
      <c r="M26" s="215"/>
      <c r="N26" s="215"/>
      <c r="O26" s="215"/>
    </row>
    <row r="27" spans="2:15" s="131" customFormat="1" ht="24" customHeight="1">
      <c r="B27" s="615"/>
      <c r="C27" s="615"/>
      <c r="D27" s="615"/>
      <c r="E27" s="615"/>
      <c r="F27" s="615"/>
      <c r="G27" s="615"/>
      <c r="H27" s="615"/>
      <c r="I27" s="615"/>
      <c r="J27" s="615"/>
      <c r="K27" s="215"/>
      <c r="L27" s="215"/>
      <c r="M27" s="215"/>
      <c r="N27" s="215"/>
      <c r="O27" s="215"/>
    </row>
    <row r="28" spans="2:15" s="131" customFormat="1" ht="24" customHeight="1">
      <c r="B28" s="615"/>
      <c r="C28" s="615"/>
      <c r="D28" s="615"/>
      <c r="E28" s="615"/>
      <c r="F28" s="615"/>
      <c r="G28" s="615"/>
      <c r="H28" s="615"/>
      <c r="I28" s="615"/>
      <c r="J28" s="615"/>
      <c r="K28" s="215"/>
      <c r="L28" s="215"/>
      <c r="M28" s="215"/>
      <c r="N28" s="215"/>
      <c r="O28" s="215"/>
    </row>
    <row r="29" spans="2:15" s="131" customFormat="1" ht="24" customHeight="1">
      <c r="B29" s="615"/>
      <c r="C29" s="615"/>
      <c r="D29" s="615"/>
      <c r="E29" s="615"/>
      <c r="F29" s="615"/>
      <c r="G29" s="615"/>
      <c r="H29" s="615"/>
      <c r="I29" s="615"/>
      <c r="J29" s="615"/>
      <c r="K29" s="215"/>
      <c r="L29" s="215"/>
      <c r="M29" s="215"/>
      <c r="N29" s="215"/>
      <c r="O29" s="215"/>
    </row>
    <row r="30" spans="2:15" s="131" customFormat="1" ht="24" customHeight="1">
      <c r="B30" s="615"/>
      <c r="C30" s="615"/>
      <c r="D30" s="615"/>
      <c r="E30" s="615"/>
      <c r="F30" s="615"/>
      <c r="G30" s="615"/>
      <c r="H30" s="615"/>
      <c r="I30" s="615"/>
      <c r="J30" s="615"/>
      <c r="K30" s="215"/>
      <c r="L30" s="215"/>
      <c r="M30" s="215"/>
      <c r="N30" s="215"/>
      <c r="O30" s="215"/>
    </row>
    <row r="31" spans="2:15" s="182" customFormat="1" ht="24" customHeight="1">
      <c r="B31" s="616" t="s">
        <v>61</v>
      </c>
      <c r="C31" s="616"/>
      <c r="D31" s="616"/>
      <c r="E31" s="616"/>
      <c r="F31" s="616"/>
      <c r="G31" s="616"/>
      <c r="H31" s="616"/>
      <c r="I31" s="616"/>
      <c r="L31" s="224"/>
      <c r="M31" s="224"/>
      <c r="N31" s="224"/>
      <c r="O31" s="224"/>
    </row>
    <row r="32" s="186" customFormat="1" ht="20.25"/>
    <row r="33" s="186" customFormat="1" ht="20.25"/>
    <row r="34" s="186" customFormat="1" ht="20.25"/>
    <row r="35" s="186" customFormat="1" ht="20.25"/>
    <row r="36" s="186" customFormat="1" ht="20.25"/>
    <row r="37" s="186" customFormat="1" ht="20.25"/>
    <row r="38" s="186" customFormat="1" ht="20.25"/>
    <row r="39" s="186" customFormat="1" ht="20.25"/>
    <row r="40" s="186" customFormat="1" ht="20.25"/>
    <row r="41" s="186" customFormat="1" ht="20.25"/>
    <row r="42" s="186" customFormat="1" ht="20.25"/>
    <row r="43" s="186" customFormat="1" ht="20.25"/>
    <row r="44" s="186" customFormat="1" ht="20.25"/>
    <row r="45" s="186" customFormat="1" ht="20.25"/>
    <row r="46" s="186" customFormat="1" ht="20.25"/>
    <row r="47" s="186" customFormat="1" ht="20.25"/>
    <row r="48" s="186" customFormat="1" ht="20.25"/>
    <row r="49" s="186" customFormat="1" ht="20.25"/>
    <row r="50" s="186" customFormat="1" ht="20.25"/>
    <row r="51" s="186" customFormat="1" ht="20.25"/>
    <row r="52" s="186" customFormat="1" ht="20.25"/>
    <row r="53" s="186" customFormat="1" ht="20.25"/>
    <row r="54" s="186" customFormat="1" ht="20.25"/>
    <row r="55" s="186" customFormat="1" ht="20.25"/>
    <row r="56" s="186" customFormat="1" ht="20.25"/>
    <row r="57" s="186" customFormat="1" ht="20.25"/>
    <row r="58" s="186" customFormat="1" ht="20.25"/>
    <row r="59" s="186" customFormat="1" ht="20.25"/>
    <row r="60" s="186" customFormat="1" ht="20.25"/>
    <row r="61" s="186" customFormat="1" ht="20.25"/>
    <row r="62" s="186" customFormat="1" ht="20.25"/>
    <row r="63" s="186" customFormat="1" ht="20.25"/>
    <row r="64" s="186" customFormat="1" ht="20.25"/>
    <row r="65" s="186" customFormat="1" ht="20.25"/>
    <row r="66" s="186" customFormat="1" ht="20.25"/>
    <row r="67" s="186" customFormat="1" ht="20.25"/>
    <row r="68" s="186" customFormat="1" ht="20.25"/>
    <row r="69" s="186" customFormat="1" ht="20.25"/>
    <row r="70" s="186" customFormat="1" ht="20.25"/>
    <row r="71" s="186" customFormat="1" ht="20.25"/>
    <row r="72" s="186" customFormat="1" ht="20.25"/>
    <row r="73" s="186" customFormat="1" ht="20.25"/>
    <row r="74" s="186" customFormat="1" ht="20.25"/>
    <row r="75" s="186" customFormat="1" ht="20.25"/>
    <row r="76" s="186" customFormat="1" ht="20.25"/>
    <row r="77" s="186" customFormat="1" ht="20.25"/>
    <row r="78" s="186" customFormat="1" ht="20.25"/>
    <row r="79" s="186" customFormat="1" ht="20.25"/>
    <row r="80" s="186" customFormat="1" ht="20.25"/>
    <row r="81" s="186" customFormat="1" ht="20.25"/>
    <row r="82" s="186" customFormat="1" ht="20.25"/>
    <row r="83" s="186" customFormat="1" ht="20.25"/>
    <row r="84" s="186" customFormat="1" ht="20.25"/>
    <row r="85" s="186" customFormat="1" ht="20.25"/>
    <row r="86" s="186" customFormat="1" ht="20.25"/>
    <row r="87" s="186" customFormat="1" ht="20.25"/>
    <row r="88" s="186" customFormat="1" ht="20.25"/>
    <row r="89" s="186" customFormat="1" ht="20.25"/>
    <row r="90" s="186" customFormat="1" ht="20.25"/>
    <row r="91" s="186" customFormat="1" ht="20.25"/>
    <row r="92" s="186" customFormat="1" ht="20.25"/>
    <row r="93" s="186" customFormat="1" ht="20.25"/>
    <row r="94" s="186" customFormat="1" ht="20.25"/>
  </sheetData>
  <sheetProtection password="DE4A" sheet="1"/>
  <mergeCells count="8">
    <mergeCell ref="B25:J30"/>
    <mergeCell ref="B31:I31"/>
    <mergeCell ref="D2:K2"/>
    <mergeCell ref="D8:H8"/>
    <mergeCell ref="B12:K13"/>
    <mergeCell ref="B15:D15"/>
    <mergeCell ref="B16:J21"/>
    <mergeCell ref="B24:D24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1"/>
  <headerFooter>
    <oddFooter>&amp;R&amp;P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622" t="s">
        <v>62</v>
      </c>
      <c r="E1" s="622"/>
      <c r="F1" s="622"/>
      <c r="G1" s="62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69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620" t="s">
        <v>23</v>
      </c>
      <c r="C7" s="620"/>
      <c r="D7" s="45" t="s">
        <v>24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620">
        <v>1</v>
      </c>
      <c r="C8" s="620"/>
      <c r="D8" s="56" t="s">
        <v>39</v>
      </c>
      <c r="E8" s="55"/>
      <c r="F8" s="6" t="s">
        <v>25</v>
      </c>
      <c r="I8" s="11"/>
      <c r="J8" s="11"/>
      <c r="K8" s="11"/>
    </row>
    <row r="9" spans="2:11" s="10" customFormat="1" ht="87">
      <c r="B9" s="620">
        <v>2</v>
      </c>
      <c r="C9" s="620"/>
      <c r="D9" s="49" t="s">
        <v>37</v>
      </c>
      <c r="E9" s="55"/>
      <c r="F9" s="6" t="s">
        <v>25</v>
      </c>
      <c r="I9" s="11"/>
      <c r="J9" s="11"/>
      <c r="K9" s="11"/>
    </row>
    <row r="10" spans="2:11" s="10" customFormat="1" ht="95.25" customHeight="1">
      <c r="B10" s="620">
        <v>3</v>
      </c>
      <c r="C10" s="620"/>
      <c r="D10" s="49" t="s">
        <v>40</v>
      </c>
      <c r="E10" s="55"/>
      <c r="F10" s="6" t="s">
        <v>25</v>
      </c>
      <c r="I10" s="11"/>
      <c r="J10" s="11"/>
      <c r="K10" s="11"/>
    </row>
    <row r="11" spans="2:11" s="10" customFormat="1" ht="69" customHeight="1">
      <c r="B11" s="620">
        <v>4</v>
      </c>
      <c r="C11" s="620"/>
      <c r="D11" s="49" t="s">
        <v>38</v>
      </c>
      <c r="E11" s="55"/>
      <c r="F11" s="6" t="s">
        <v>25</v>
      </c>
      <c r="I11" s="11"/>
      <c r="J11" s="11"/>
      <c r="K11" s="11"/>
    </row>
    <row r="12" spans="2:11" s="10" customFormat="1" ht="72.75" customHeight="1">
      <c r="B12" s="620">
        <v>5</v>
      </c>
      <c r="C12" s="620"/>
      <c r="D12" s="49" t="s">
        <v>86</v>
      </c>
      <c r="E12" s="55"/>
      <c r="F12" s="6" t="s">
        <v>25</v>
      </c>
      <c r="I12" s="37"/>
      <c r="J12" s="11"/>
      <c r="K12" s="11"/>
    </row>
    <row r="14" ht="21.75">
      <c r="B14" s="59" t="s">
        <v>67</v>
      </c>
    </row>
    <row r="15" spans="2:8" ht="21.75">
      <c r="B15" s="623"/>
      <c r="C15" s="623"/>
      <c r="D15" s="623"/>
      <c r="E15" s="623"/>
      <c r="F15" s="623"/>
      <c r="G15" s="623"/>
      <c r="H15" s="623"/>
    </row>
    <row r="16" spans="2:8" ht="21.75">
      <c r="B16" s="623"/>
      <c r="C16" s="623"/>
      <c r="D16" s="623"/>
      <c r="E16" s="623"/>
      <c r="F16" s="623"/>
      <c r="G16" s="623"/>
      <c r="H16" s="623"/>
    </row>
    <row r="17" spans="2:8" ht="21.75">
      <c r="B17" s="623"/>
      <c r="C17" s="623"/>
      <c r="D17" s="623"/>
      <c r="E17" s="623"/>
      <c r="F17" s="623"/>
      <c r="G17" s="623"/>
      <c r="H17" s="623"/>
    </row>
    <row r="18" spans="2:8" ht="21.75">
      <c r="B18" s="623"/>
      <c r="C18" s="623"/>
      <c r="D18" s="623"/>
      <c r="E18" s="623"/>
      <c r="F18" s="623"/>
      <c r="G18" s="623"/>
      <c r="H18" s="623"/>
    </row>
    <row r="19" spans="2:8" ht="21.75">
      <c r="B19" s="623"/>
      <c r="C19" s="623"/>
      <c r="D19" s="623"/>
      <c r="E19" s="623"/>
      <c r="F19" s="623"/>
      <c r="G19" s="623"/>
      <c r="H19" s="623"/>
    </row>
    <row r="20" spans="2:8" ht="21.75">
      <c r="B20" s="623"/>
      <c r="C20" s="623"/>
      <c r="D20" s="623"/>
      <c r="E20" s="623"/>
      <c r="F20" s="623"/>
      <c r="G20" s="623"/>
      <c r="H20" s="623"/>
    </row>
    <row r="21" spans="2:11" ht="21.75">
      <c r="B21" s="621" t="s">
        <v>61</v>
      </c>
      <c r="C21" s="621"/>
      <c r="D21" s="621"/>
      <c r="E21" s="621"/>
      <c r="F21" s="621"/>
      <c r="G21" s="621"/>
      <c r="H21" s="62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55</v>
      </c>
      <c r="C23" s="9"/>
      <c r="E23" s="9"/>
      <c r="F23" s="9"/>
      <c r="G23" s="9"/>
      <c r="H23" s="9"/>
      <c r="I23" s="9"/>
    </row>
    <row r="24" spans="2:8" ht="21.75">
      <c r="B24" s="623"/>
      <c r="C24" s="623"/>
      <c r="D24" s="623"/>
      <c r="E24" s="623"/>
      <c r="F24" s="623"/>
      <c r="G24" s="623"/>
      <c r="H24" s="623"/>
    </row>
    <row r="25" spans="2:8" ht="21.75">
      <c r="B25" s="623"/>
      <c r="C25" s="623"/>
      <c r="D25" s="623"/>
      <c r="E25" s="623"/>
      <c r="F25" s="623"/>
      <c r="G25" s="623"/>
      <c r="H25" s="623"/>
    </row>
    <row r="26" spans="2:8" ht="21.75">
      <c r="B26" s="623"/>
      <c r="C26" s="623"/>
      <c r="D26" s="623"/>
      <c r="E26" s="623"/>
      <c r="F26" s="623"/>
      <c r="G26" s="623"/>
      <c r="H26" s="623"/>
    </row>
    <row r="27" spans="2:8" ht="21.75">
      <c r="B27" s="623"/>
      <c r="C27" s="623"/>
      <c r="D27" s="623"/>
      <c r="E27" s="623"/>
      <c r="F27" s="623"/>
      <c r="G27" s="623"/>
      <c r="H27" s="623"/>
    </row>
    <row r="28" spans="2:8" ht="21.75">
      <c r="B28" s="623"/>
      <c r="C28" s="623"/>
      <c r="D28" s="623"/>
      <c r="E28" s="623"/>
      <c r="F28" s="623"/>
      <c r="G28" s="623"/>
      <c r="H28" s="623"/>
    </row>
    <row r="29" spans="2:8" ht="21.75">
      <c r="B29" s="623"/>
      <c r="C29" s="623"/>
      <c r="D29" s="623"/>
      <c r="E29" s="623"/>
      <c r="F29" s="623"/>
      <c r="G29" s="623"/>
      <c r="H29" s="623"/>
    </row>
    <row r="30" spans="2:8" ht="21.75">
      <c r="B30" s="623"/>
      <c r="C30" s="623"/>
      <c r="D30" s="623"/>
      <c r="E30" s="623"/>
      <c r="F30" s="623"/>
      <c r="G30" s="623"/>
      <c r="H30" s="623"/>
    </row>
    <row r="31" spans="2:11" ht="21.75">
      <c r="B31" s="621" t="s">
        <v>61</v>
      </c>
      <c r="C31" s="621"/>
      <c r="D31" s="621"/>
      <c r="E31" s="621"/>
      <c r="F31" s="621"/>
      <c r="G31" s="621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624" t="s">
        <v>91</v>
      </c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95"/>
    </row>
    <row r="2" spans="1:4" s="83" customFormat="1" ht="22.5" customHeight="1">
      <c r="A2" s="626" t="s">
        <v>1</v>
      </c>
      <c r="B2" s="627"/>
      <c r="C2" s="87" t="s">
        <v>0</v>
      </c>
      <c r="D2" s="88">
        <v>2</v>
      </c>
    </row>
    <row r="3" spans="1:5" s="83" customFormat="1" ht="22.5" customHeight="1">
      <c r="A3" s="626" t="s">
        <v>2</v>
      </c>
      <c r="B3" s="62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626" t="s">
        <v>3</v>
      </c>
      <c r="B4" s="62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626" t="s">
        <v>4</v>
      </c>
      <c r="B5" s="62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628" t="s">
        <v>6</v>
      </c>
      <c r="E7" s="628"/>
      <c r="F7" s="628"/>
      <c r="G7" s="628"/>
      <c r="H7" s="62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631" t="s">
        <v>85</v>
      </c>
      <c r="E11" s="632"/>
      <c r="F11" s="632"/>
      <c r="G11" s="632"/>
      <c r="H11" s="632"/>
      <c r="I11" s="632"/>
      <c r="J11" s="23"/>
      <c r="K11" s="20" t="s">
        <v>8</v>
      </c>
      <c r="N11" s="86"/>
    </row>
    <row r="12" spans="4:11" s="78" customFormat="1" ht="54" customHeight="1">
      <c r="D12" s="631" t="s">
        <v>90</v>
      </c>
      <c r="E12" s="631"/>
      <c r="F12" s="631"/>
      <c r="G12" s="631"/>
      <c r="H12" s="631"/>
      <c r="I12" s="63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635" t="s">
        <v>101</v>
      </c>
      <c r="E14" s="635"/>
      <c r="F14" s="635"/>
      <c r="G14" s="635"/>
      <c r="H14" s="635"/>
      <c r="I14" s="63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634" t="s">
        <v>67</v>
      </c>
      <c r="C16" s="634"/>
      <c r="D16" s="634"/>
    </row>
    <row r="17" spans="2:14" s="41" customFormat="1" ht="24" customHeight="1"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</row>
    <row r="18" spans="2:14" s="41" customFormat="1" ht="24" customHeight="1"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3"/>
      <c r="N18" s="633"/>
    </row>
    <row r="19" spans="2:14" s="41" customFormat="1" ht="24" customHeight="1"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</row>
    <row r="20" spans="2:14" s="41" customFormat="1" ht="24" customHeight="1">
      <c r="B20" s="633"/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</row>
    <row r="21" spans="2:14" s="41" customFormat="1" ht="24" customHeight="1">
      <c r="B21" s="633"/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</row>
    <row r="22" spans="2:14" s="41" customFormat="1" ht="24" customHeight="1"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</row>
    <row r="23" spans="2:14" s="41" customFormat="1" ht="24" customHeight="1"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</row>
    <row r="24" spans="2:14" s="41" customFormat="1" ht="24" customHeight="1">
      <c r="B24" s="621" t="s">
        <v>61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629" t="s">
        <v>70</v>
      </c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</row>
    <row r="27" spans="2:14" s="8" customFormat="1" ht="24" customHeight="1"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</row>
    <row r="28" spans="2:14" s="8" customFormat="1" ht="24" customHeight="1"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</row>
    <row r="29" spans="2:14" ht="24" customHeight="1"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</row>
    <row r="30" spans="2:14" ht="24" customHeight="1"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</row>
    <row r="31" spans="2:14" ht="24" customHeight="1"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</row>
    <row r="32" spans="2:14" ht="24" customHeight="1"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</row>
    <row r="33" spans="2:14" ht="24" customHeight="1">
      <c r="B33" s="621" t="s">
        <v>61</v>
      </c>
      <c r="C33" s="621"/>
      <c r="D33" s="621"/>
      <c r="E33" s="621"/>
      <c r="F33" s="621"/>
      <c r="G33" s="621"/>
      <c r="H33" s="621"/>
      <c r="I33" s="621"/>
      <c r="J33" s="62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637" t="s">
        <v>56</v>
      </c>
      <c r="E1" s="637"/>
      <c r="F1" s="637"/>
      <c r="G1" s="63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63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620" t="s">
        <v>23</v>
      </c>
      <c r="C7" s="620"/>
      <c r="D7" s="35" t="s">
        <v>24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620">
        <v>1</v>
      </c>
      <c r="C8" s="620"/>
      <c r="D8" s="60" t="s">
        <v>41</v>
      </c>
      <c r="E8" s="55"/>
      <c r="F8" s="638" t="s">
        <v>64</v>
      </c>
      <c r="G8" s="639"/>
      <c r="H8" s="639"/>
      <c r="I8" s="639"/>
      <c r="J8" s="11"/>
      <c r="K8" s="11"/>
      <c r="L8" s="11"/>
      <c r="M8" s="11"/>
      <c r="N8" s="11"/>
      <c r="O8" s="11"/>
    </row>
    <row r="9" spans="2:15" s="10" customFormat="1" ht="236.25" customHeight="1">
      <c r="B9" s="620">
        <v>2</v>
      </c>
      <c r="C9" s="620"/>
      <c r="D9" s="57" t="s">
        <v>81</v>
      </c>
      <c r="E9" s="55"/>
      <c r="F9" s="638" t="s">
        <v>64</v>
      </c>
      <c r="G9" s="639"/>
      <c r="H9" s="639"/>
      <c r="I9" s="639"/>
      <c r="J9" s="11"/>
      <c r="K9" s="11"/>
      <c r="L9" s="11"/>
      <c r="M9" s="11"/>
      <c r="N9" s="11"/>
      <c r="O9" s="11"/>
    </row>
    <row r="10" spans="2:15" s="10" customFormat="1" ht="143.25" customHeight="1">
      <c r="B10" s="620">
        <v>3</v>
      </c>
      <c r="C10" s="620"/>
      <c r="D10" s="57" t="s">
        <v>82</v>
      </c>
      <c r="E10" s="55"/>
      <c r="F10" s="638" t="s">
        <v>65</v>
      </c>
      <c r="G10" s="640"/>
      <c r="H10" s="640"/>
      <c r="I10" s="640"/>
      <c r="J10" s="11"/>
      <c r="K10" s="11"/>
      <c r="L10" s="11"/>
      <c r="M10" s="11"/>
      <c r="N10" s="11"/>
      <c r="O10" s="11"/>
    </row>
    <row r="11" spans="2:15" s="10" customFormat="1" ht="69.75">
      <c r="B11" s="620">
        <v>4</v>
      </c>
      <c r="C11" s="620"/>
      <c r="D11" s="58" t="s">
        <v>83</v>
      </c>
      <c r="E11" s="55"/>
      <c r="F11" s="638" t="s">
        <v>65</v>
      </c>
      <c r="G11" s="640"/>
      <c r="H11" s="640"/>
      <c r="I11" s="640"/>
      <c r="J11" s="11"/>
      <c r="K11" s="11"/>
      <c r="L11" s="11"/>
      <c r="M11" s="11"/>
      <c r="N11" s="11"/>
      <c r="O11" s="11"/>
    </row>
    <row r="12" spans="2:15" s="10" customFormat="1" ht="116.25">
      <c r="B12" s="620">
        <v>5</v>
      </c>
      <c r="C12" s="620"/>
      <c r="D12" s="57" t="s">
        <v>84</v>
      </c>
      <c r="E12" s="55"/>
      <c r="F12" s="638" t="s">
        <v>65</v>
      </c>
      <c r="G12" s="640"/>
      <c r="H12" s="640"/>
      <c r="I12" s="64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641" t="s">
        <v>66</v>
      </c>
      <c r="C14" s="641"/>
      <c r="D14" s="641"/>
      <c r="E14" s="641"/>
      <c r="F14" s="641"/>
      <c r="G14" s="641"/>
      <c r="H14" s="64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67</v>
      </c>
    </row>
    <row r="16" spans="2:8" ht="24" customHeight="1">
      <c r="B16" s="644"/>
      <c r="C16" s="644"/>
      <c r="D16" s="644"/>
      <c r="E16" s="644"/>
      <c r="F16" s="644"/>
      <c r="G16" s="644"/>
      <c r="H16" s="644"/>
    </row>
    <row r="17" spans="2:8" ht="24" customHeight="1">
      <c r="B17" s="644"/>
      <c r="C17" s="644"/>
      <c r="D17" s="644"/>
      <c r="E17" s="644"/>
      <c r="F17" s="644"/>
      <c r="G17" s="644"/>
      <c r="H17" s="644"/>
    </row>
    <row r="18" spans="2:8" ht="24" customHeight="1">
      <c r="B18" s="644"/>
      <c r="C18" s="644"/>
      <c r="D18" s="644"/>
      <c r="E18" s="644"/>
      <c r="F18" s="644"/>
      <c r="G18" s="644"/>
      <c r="H18" s="644"/>
    </row>
    <row r="19" spans="2:8" ht="24" customHeight="1">
      <c r="B19" s="644"/>
      <c r="C19" s="644"/>
      <c r="D19" s="644"/>
      <c r="E19" s="644"/>
      <c r="F19" s="644"/>
      <c r="G19" s="644"/>
      <c r="H19" s="644"/>
    </row>
    <row r="20" spans="2:8" ht="24" customHeight="1">
      <c r="B20" s="644"/>
      <c r="C20" s="644"/>
      <c r="D20" s="644"/>
      <c r="E20" s="644"/>
      <c r="F20" s="644"/>
      <c r="G20" s="644"/>
      <c r="H20" s="644"/>
    </row>
    <row r="21" spans="2:8" ht="24" customHeight="1">
      <c r="B21" s="644"/>
      <c r="C21" s="644"/>
      <c r="D21" s="644"/>
      <c r="E21" s="644"/>
      <c r="F21" s="644"/>
      <c r="G21" s="644"/>
      <c r="H21" s="644"/>
    </row>
    <row r="22" spans="2:8" ht="24" customHeight="1">
      <c r="B22" s="644"/>
      <c r="C22" s="644"/>
      <c r="D22" s="644"/>
      <c r="E22" s="644"/>
      <c r="F22" s="644"/>
      <c r="G22" s="644"/>
      <c r="H22" s="644"/>
    </row>
    <row r="23" spans="2:8" ht="24" customHeight="1">
      <c r="B23" s="644"/>
      <c r="C23" s="644"/>
      <c r="D23" s="644"/>
      <c r="E23" s="644"/>
      <c r="F23" s="644"/>
      <c r="G23" s="644"/>
      <c r="H23" s="644"/>
    </row>
    <row r="24" spans="2:8" ht="24" customHeight="1">
      <c r="B24" s="644"/>
      <c r="C24" s="644"/>
      <c r="D24" s="644"/>
      <c r="E24" s="644"/>
      <c r="F24" s="644"/>
      <c r="G24" s="644"/>
      <c r="H24" s="644"/>
    </row>
    <row r="25" spans="2:8" ht="24" customHeight="1">
      <c r="B25" s="644"/>
      <c r="C25" s="644"/>
      <c r="D25" s="644"/>
      <c r="E25" s="644"/>
      <c r="F25" s="644"/>
      <c r="G25" s="644"/>
      <c r="H25" s="644"/>
    </row>
    <row r="26" spans="2:9" ht="24" customHeight="1">
      <c r="B26" s="621" t="s">
        <v>61</v>
      </c>
      <c r="C26" s="621"/>
      <c r="D26" s="621"/>
      <c r="E26" s="621"/>
      <c r="F26" s="621"/>
      <c r="G26" s="621"/>
      <c r="H26" s="62"/>
      <c r="I26" s="62"/>
    </row>
    <row r="28" spans="2:9" ht="24" customHeight="1">
      <c r="B28" s="59" t="s">
        <v>22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643"/>
      <c r="C29" s="643"/>
      <c r="D29" s="643"/>
      <c r="E29" s="643"/>
      <c r="F29" s="643"/>
      <c r="G29" s="643"/>
      <c r="H29" s="643"/>
    </row>
    <row r="30" spans="2:8" ht="24" customHeight="1">
      <c r="B30" s="643"/>
      <c r="C30" s="643"/>
      <c r="D30" s="643"/>
      <c r="E30" s="643"/>
      <c r="F30" s="643"/>
      <c r="G30" s="643"/>
      <c r="H30" s="643"/>
    </row>
    <row r="31" spans="2:8" ht="24" customHeight="1">
      <c r="B31" s="643"/>
      <c r="C31" s="643"/>
      <c r="D31" s="643"/>
      <c r="E31" s="643"/>
      <c r="F31" s="643"/>
      <c r="G31" s="643"/>
      <c r="H31" s="643"/>
    </row>
    <row r="32" spans="2:8" ht="24" customHeight="1">
      <c r="B32" s="643"/>
      <c r="C32" s="643"/>
      <c r="D32" s="643"/>
      <c r="E32" s="643"/>
      <c r="F32" s="643"/>
      <c r="G32" s="643"/>
      <c r="H32" s="643"/>
    </row>
    <row r="33" spans="2:8" ht="24" customHeight="1">
      <c r="B33" s="643"/>
      <c r="C33" s="643"/>
      <c r="D33" s="643"/>
      <c r="E33" s="643"/>
      <c r="F33" s="643"/>
      <c r="G33" s="643"/>
      <c r="H33" s="643"/>
    </row>
    <row r="34" spans="2:8" ht="24" customHeight="1">
      <c r="B34" s="643"/>
      <c r="C34" s="643"/>
      <c r="D34" s="643"/>
      <c r="E34" s="643"/>
      <c r="F34" s="643"/>
      <c r="G34" s="643"/>
      <c r="H34" s="643"/>
    </row>
    <row r="35" spans="2:7" ht="21.75">
      <c r="B35" s="621" t="s">
        <v>61</v>
      </c>
      <c r="C35" s="621"/>
      <c r="D35" s="621"/>
      <c r="E35" s="621"/>
      <c r="F35" s="621"/>
      <c r="G35" s="621"/>
    </row>
    <row r="37" spans="2:15" s="10" customFormat="1" ht="24" customHeight="1">
      <c r="B37" s="641" t="s">
        <v>68</v>
      </c>
      <c r="C37" s="641"/>
      <c r="D37" s="641"/>
      <c r="E37" s="641"/>
      <c r="F37" s="641"/>
      <c r="G37" s="641"/>
      <c r="H37" s="64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67</v>
      </c>
    </row>
    <row r="39" spans="2:8" ht="24" customHeight="1">
      <c r="B39" s="633"/>
      <c r="C39" s="633"/>
      <c r="D39" s="633"/>
      <c r="E39" s="633"/>
      <c r="F39" s="633"/>
      <c r="G39" s="633"/>
      <c r="H39" s="633"/>
    </row>
    <row r="40" spans="2:8" ht="24" customHeight="1">
      <c r="B40" s="633"/>
      <c r="C40" s="633"/>
      <c r="D40" s="633"/>
      <c r="E40" s="633"/>
      <c r="F40" s="633"/>
      <c r="G40" s="633"/>
      <c r="H40" s="633"/>
    </row>
    <row r="41" spans="2:8" ht="24" customHeight="1">
      <c r="B41" s="633"/>
      <c r="C41" s="633"/>
      <c r="D41" s="633"/>
      <c r="E41" s="633"/>
      <c r="F41" s="633"/>
      <c r="G41" s="633"/>
      <c r="H41" s="633"/>
    </row>
    <row r="42" spans="2:8" ht="24" customHeight="1">
      <c r="B42" s="633"/>
      <c r="C42" s="633"/>
      <c r="D42" s="633"/>
      <c r="E42" s="633"/>
      <c r="F42" s="633"/>
      <c r="G42" s="633"/>
      <c r="H42" s="633"/>
    </row>
    <row r="43" spans="2:8" ht="24" customHeight="1">
      <c r="B43" s="633"/>
      <c r="C43" s="633"/>
      <c r="D43" s="633"/>
      <c r="E43" s="633"/>
      <c r="F43" s="633"/>
      <c r="G43" s="633"/>
      <c r="H43" s="633"/>
    </row>
    <row r="44" spans="2:8" ht="24" customHeight="1">
      <c r="B44" s="633"/>
      <c r="C44" s="633"/>
      <c r="D44" s="633"/>
      <c r="E44" s="633"/>
      <c r="F44" s="633"/>
      <c r="G44" s="633"/>
      <c r="H44" s="633"/>
    </row>
    <row r="45" spans="2:8" ht="24" customHeight="1">
      <c r="B45" s="633"/>
      <c r="C45" s="633"/>
      <c r="D45" s="633"/>
      <c r="E45" s="633"/>
      <c r="F45" s="633"/>
      <c r="G45" s="633"/>
      <c r="H45" s="633"/>
    </row>
    <row r="46" spans="2:8" ht="24" customHeight="1">
      <c r="B46" s="633"/>
      <c r="C46" s="633"/>
      <c r="D46" s="633"/>
      <c r="E46" s="633"/>
      <c r="F46" s="633"/>
      <c r="G46" s="633"/>
      <c r="H46" s="633"/>
    </row>
    <row r="47" spans="2:8" ht="24" customHeight="1">
      <c r="B47" s="633"/>
      <c r="C47" s="633"/>
      <c r="D47" s="633"/>
      <c r="E47" s="633"/>
      <c r="F47" s="633"/>
      <c r="G47" s="633"/>
      <c r="H47" s="633"/>
    </row>
    <row r="48" spans="2:8" ht="24" customHeight="1">
      <c r="B48" s="633"/>
      <c r="C48" s="633"/>
      <c r="D48" s="633"/>
      <c r="E48" s="633"/>
      <c r="F48" s="633"/>
      <c r="G48" s="633"/>
      <c r="H48" s="633"/>
    </row>
    <row r="49" spans="2:8" ht="24" customHeight="1">
      <c r="B49" s="633"/>
      <c r="C49" s="633"/>
      <c r="D49" s="633"/>
      <c r="E49" s="633"/>
      <c r="F49" s="633"/>
      <c r="G49" s="633"/>
      <c r="H49" s="633"/>
    </row>
    <row r="50" spans="2:8" ht="24" customHeight="1">
      <c r="B50" s="633"/>
      <c r="C50" s="633"/>
      <c r="D50" s="633"/>
      <c r="E50" s="633"/>
      <c r="F50" s="633"/>
      <c r="G50" s="633"/>
      <c r="H50" s="633"/>
    </row>
    <row r="51" spans="2:8" ht="24" customHeight="1">
      <c r="B51" s="633"/>
      <c r="C51" s="633"/>
      <c r="D51" s="633"/>
      <c r="E51" s="633"/>
      <c r="F51" s="633"/>
      <c r="G51" s="633"/>
      <c r="H51" s="633"/>
    </row>
    <row r="52" spans="2:13" ht="24" customHeight="1">
      <c r="B52" s="621" t="s">
        <v>61</v>
      </c>
      <c r="C52" s="621"/>
      <c r="D52" s="621"/>
      <c r="E52" s="621"/>
      <c r="F52" s="621"/>
      <c r="G52" s="621"/>
      <c r="H52" s="62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22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633"/>
      <c r="C55" s="633"/>
      <c r="D55" s="633"/>
      <c r="E55" s="633"/>
      <c r="F55" s="633"/>
      <c r="G55" s="633"/>
      <c r="H55" s="633"/>
    </row>
    <row r="56" spans="2:8" ht="24" customHeight="1">
      <c r="B56" s="633"/>
      <c r="C56" s="633"/>
      <c r="D56" s="633"/>
      <c r="E56" s="633"/>
      <c r="F56" s="633"/>
      <c r="G56" s="633"/>
      <c r="H56" s="633"/>
    </row>
    <row r="57" spans="2:8" ht="24" customHeight="1">
      <c r="B57" s="633"/>
      <c r="C57" s="633"/>
      <c r="D57" s="633"/>
      <c r="E57" s="633"/>
      <c r="F57" s="633"/>
      <c r="G57" s="633"/>
      <c r="H57" s="633"/>
    </row>
    <row r="58" spans="2:8" ht="24" customHeight="1">
      <c r="B58" s="633"/>
      <c r="C58" s="633"/>
      <c r="D58" s="633"/>
      <c r="E58" s="633"/>
      <c r="F58" s="633"/>
      <c r="G58" s="633"/>
      <c r="H58" s="633"/>
    </row>
    <row r="59" spans="2:8" ht="24" customHeight="1">
      <c r="B59" s="633"/>
      <c r="C59" s="633"/>
      <c r="D59" s="633"/>
      <c r="E59" s="633"/>
      <c r="F59" s="633"/>
      <c r="G59" s="633"/>
      <c r="H59" s="633"/>
    </row>
    <row r="60" spans="2:8" ht="24" customHeight="1">
      <c r="B60" s="633"/>
      <c r="C60" s="633"/>
      <c r="D60" s="633"/>
      <c r="E60" s="633"/>
      <c r="F60" s="633"/>
      <c r="G60" s="633"/>
      <c r="H60" s="633"/>
    </row>
    <row r="61" spans="2:7" ht="21.75">
      <c r="B61" s="621" t="s">
        <v>61</v>
      </c>
      <c r="C61" s="621"/>
      <c r="D61" s="621"/>
      <c r="E61" s="621"/>
      <c r="F61" s="621"/>
      <c r="G61" s="62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36</v>
      </c>
      <c r="C63" s="44" t="s">
        <v>0</v>
      </c>
      <c r="D63" s="642" t="s">
        <v>53</v>
      </c>
      <c r="E63" s="642"/>
      <c r="F63" s="642"/>
      <c r="G63" s="642"/>
      <c r="H63" s="642"/>
      <c r="I63" s="64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J13" sqref="J13"/>
    </sheetView>
  </sheetViews>
  <sheetFormatPr defaultColWidth="7.00390625" defaultRowHeight="15"/>
  <cols>
    <col min="1" max="1" width="12.7109375" style="131" customWidth="1"/>
    <col min="2" max="2" width="8.00390625" style="131" customWidth="1"/>
    <col min="3" max="3" width="2.8515625" style="131" customWidth="1"/>
    <col min="4" max="5" width="11.57421875" style="131" customWidth="1"/>
    <col min="6" max="6" width="12.421875" style="131" customWidth="1"/>
    <col min="7" max="7" width="12.28125" style="131" customWidth="1"/>
    <col min="8" max="8" width="13.140625" style="131" customWidth="1"/>
    <col min="9" max="9" width="14.421875" style="131" customWidth="1"/>
    <col min="10" max="10" width="14.7109375" style="131" customWidth="1"/>
    <col min="11" max="11" width="14.8515625" style="131" customWidth="1"/>
    <col min="12" max="16384" width="7.00390625" style="131" customWidth="1"/>
  </cols>
  <sheetData>
    <row r="1" ht="20.25">
      <c r="J1" s="131" t="str">
        <f>summary2022Y!A6</f>
        <v>สำนักงานเลขาธิการสำนักงานอัยการสูงสุด</v>
      </c>
    </row>
    <row r="2" spans="1:11" s="119" customFormat="1" ht="31.5" customHeight="1">
      <c r="A2" s="176" t="s">
        <v>109</v>
      </c>
      <c r="B2" s="244">
        <v>3.1</v>
      </c>
      <c r="C2" s="177" t="s">
        <v>0</v>
      </c>
      <c r="D2" s="645" t="s">
        <v>116</v>
      </c>
      <c r="E2" s="646"/>
      <c r="F2" s="646"/>
      <c r="G2" s="646"/>
      <c r="H2" s="646"/>
      <c r="I2" s="646"/>
      <c r="J2" s="646"/>
      <c r="K2" s="256"/>
    </row>
    <row r="3" spans="1:4" s="119" customFormat="1" ht="24.75" customHeight="1">
      <c r="A3" s="598" t="s">
        <v>1</v>
      </c>
      <c r="B3" s="599"/>
      <c r="C3" s="177" t="s">
        <v>0</v>
      </c>
      <c r="D3" s="179">
        <v>3</v>
      </c>
    </row>
    <row r="4" spans="1:5" s="119" customFormat="1" ht="24.75" customHeight="1">
      <c r="A4" s="598" t="s">
        <v>2</v>
      </c>
      <c r="B4" s="599"/>
      <c r="C4" s="180" t="s">
        <v>0</v>
      </c>
      <c r="D4" s="181" t="e">
        <f>IF(E6=1,"N/A",I10)</f>
        <v>#DIV/0!</v>
      </c>
      <c r="E4" s="182"/>
    </row>
    <row r="5" spans="1:5" s="119" customFormat="1" ht="24.75" customHeight="1">
      <c r="A5" s="598" t="s">
        <v>3</v>
      </c>
      <c r="B5" s="599"/>
      <c r="C5" s="180" t="s">
        <v>0</v>
      </c>
      <c r="D5" s="183" t="e">
        <f>IF(D6="N/A","N/A",IF(D6&gt;=4.5,"ดีมาก",IF(D6&gt;=3.5,"ดี",IF(D6&gt;=2.5,"ปานกลาง",IF(D6&gt;=1.5,"ต่ำ","ต่ำมาก")))))</f>
        <v>#DIV/0!</v>
      </c>
      <c r="E5" s="182"/>
    </row>
    <row r="6" spans="1:6" s="119" customFormat="1" ht="24.75" customHeight="1">
      <c r="A6" s="598" t="s">
        <v>4</v>
      </c>
      <c r="B6" s="599"/>
      <c r="C6" s="180" t="s">
        <v>0</v>
      </c>
      <c r="D6" s="184" t="e">
        <f>IF(E6=1,1,J10)</f>
        <v>#DIV/0!</v>
      </c>
      <c r="E6" s="185"/>
      <c r="F6" s="128" t="s">
        <v>5</v>
      </c>
    </row>
    <row r="7" spans="6:7" s="119" customFormat="1" ht="20.25">
      <c r="F7" s="227"/>
      <c r="G7" s="228"/>
    </row>
    <row r="8" spans="1:8" s="187" customFormat="1" ht="26.25" customHeight="1">
      <c r="A8" s="122"/>
      <c r="C8" s="118"/>
      <c r="D8" s="600" t="s">
        <v>6</v>
      </c>
      <c r="E8" s="600"/>
      <c r="F8" s="600"/>
      <c r="G8" s="600"/>
      <c r="H8" s="600"/>
    </row>
    <row r="9" spans="1:10" s="187" customFormat="1" ht="26.25" customHeight="1">
      <c r="A9" s="122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218" t="s">
        <v>2</v>
      </c>
      <c r="J9" s="363" t="s">
        <v>7</v>
      </c>
    </row>
    <row r="10" spans="2:10" s="187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26" t="e">
        <f>J13*100/J12</f>
        <v>#DIV/0!</v>
      </c>
      <c r="J10" s="22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7" customFormat="1" ht="20.25">
      <c r="C11" s="229"/>
      <c r="D11" s="230"/>
      <c r="E11" s="231"/>
    </row>
    <row r="12" spans="4:11" s="186" customFormat="1" ht="54.75" customHeight="1">
      <c r="D12" s="601" t="s">
        <v>171</v>
      </c>
      <c r="E12" s="602"/>
      <c r="F12" s="602"/>
      <c r="G12" s="602"/>
      <c r="H12" s="602"/>
      <c r="I12" s="602"/>
      <c r="J12" s="188"/>
      <c r="K12" s="128" t="s">
        <v>8</v>
      </c>
    </row>
    <row r="13" spans="4:11" s="186" customFormat="1" ht="54.75" customHeight="1">
      <c r="D13" s="601" t="s">
        <v>172</v>
      </c>
      <c r="E13" s="601"/>
      <c r="F13" s="601"/>
      <c r="G13" s="601"/>
      <c r="H13" s="601"/>
      <c r="I13" s="601"/>
      <c r="J13" s="188"/>
      <c r="K13" s="128" t="s">
        <v>8</v>
      </c>
    </row>
    <row r="14" spans="4:11" s="186" customFormat="1" ht="31.5" customHeight="1">
      <c r="D14" s="189"/>
      <c r="E14" s="190"/>
      <c r="F14" s="190"/>
      <c r="G14" s="190"/>
      <c r="H14" s="190"/>
      <c r="I14" s="190"/>
      <c r="J14" s="191"/>
      <c r="K14" s="192"/>
    </row>
    <row r="15" spans="4:11" s="186" customFormat="1" ht="54.75" customHeight="1">
      <c r="D15" s="654" t="s">
        <v>117</v>
      </c>
      <c r="E15" s="654"/>
      <c r="F15" s="654"/>
      <c r="G15" s="654"/>
      <c r="H15" s="654"/>
      <c r="I15" s="193" t="e">
        <f>J13*100/J12</f>
        <v>#DIV/0!</v>
      </c>
      <c r="J15" s="191"/>
      <c r="K15" s="192"/>
    </row>
    <row r="16" spans="4:11" s="186" customFormat="1" ht="28.5" customHeight="1">
      <c r="D16" s="189"/>
      <c r="E16" s="190"/>
      <c r="F16" s="190"/>
      <c r="G16" s="190"/>
      <c r="H16" s="190"/>
      <c r="I16" s="190"/>
      <c r="J16" s="191"/>
      <c r="K16" s="192"/>
    </row>
    <row r="17" spans="2:4" s="129" customFormat="1" ht="24" customHeight="1">
      <c r="B17" s="612" t="s">
        <v>67</v>
      </c>
      <c r="C17" s="612"/>
      <c r="D17" s="612"/>
    </row>
    <row r="18" spans="2:11" s="129" customFormat="1" ht="24" customHeight="1">
      <c r="B18" s="614"/>
      <c r="C18" s="614"/>
      <c r="D18" s="614"/>
      <c r="E18" s="614"/>
      <c r="F18" s="614"/>
      <c r="G18" s="614"/>
      <c r="H18" s="614"/>
      <c r="I18" s="614"/>
      <c r="J18" s="614"/>
      <c r="K18" s="614"/>
    </row>
    <row r="19" spans="2:11" s="129" customFormat="1" ht="24" customHeight="1">
      <c r="B19" s="614"/>
      <c r="C19" s="614"/>
      <c r="D19" s="614"/>
      <c r="E19" s="614"/>
      <c r="F19" s="614"/>
      <c r="G19" s="614"/>
      <c r="H19" s="614"/>
      <c r="I19" s="614"/>
      <c r="J19" s="614"/>
      <c r="K19" s="614"/>
    </row>
    <row r="20" spans="2:11" s="129" customFormat="1" ht="24" customHeight="1">
      <c r="B20" s="614"/>
      <c r="C20" s="614"/>
      <c r="D20" s="614"/>
      <c r="E20" s="614"/>
      <c r="F20" s="614"/>
      <c r="G20" s="614"/>
      <c r="H20" s="614"/>
      <c r="I20" s="614"/>
      <c r="J20" s="614"/>
      <c r="K20" s="614"/>
    </row>
    <row r="21" spans="2:11" s="129" customFormat="1" ht="24" customHeight="1">
      <c r="B21" s="614"/>
      <c r="C21" s="614"/>
      <c r="D21" s="614"/>
      <c r="E21" s="614"/>
      <c r="F21" s="614"/>
      <c r="G21" s="614"/>
      <c r="H21" s="614"/>
      <c r="I21" s="614"/>
      <c r="J21" s="614"/>
      <c r="K21" s="614"/>
    </row>
    <row r="22" spans="2:11" s="129" customFormat="1" ht="24" customHeight="1">
      <c r="B22" s="614"/>
      <c r="C22" s="614"/>
      <c r="D22" s="614"/>
      <c r="E22" s="614"/>
      <c r="F22" s="614"/>
      <c r="G22" s="614"/>
      <c r="H22" s="614"/>
      <c r="I22" s="614"/>
      <c r="J22" s="614"/>
      <c r="K22" s="614"/>
    </row>
    <row r="23" spans="2:11" s="129" customFormat="1" ht="24" customHeight="1">
      <c r="B23" s="614"/>
      <c r="C23" s="614"/>
      <c r="D23" s="614"/>
      <c r="E23" s="614"/>
      <c r="F23" s="614"/>
      <c r="G23" s="614"/>
      <c r="H23" s="614"/>
      <c r="I23" s="614"/>
      <c r="J23" s="614"/>
      <c r="K23" s="614"/>
    </row>
    <row r="24" spans="2:11" s="129" customFormat="1" ht="24" customHeight="1">
      <c r="B24" s="612" t="s">
        <v>61</v>
      </c>
      <c r="C24" s="612"/>
      <c r="D24" s="612"/>
      <c r="E24" s="612"/>
      <c r="F24" s="612"/>
      <c r="G24" s="612"/>
      <c r="H24" s="612"/>
      <c r="I24" s="612"/>
      <c r="J24" s="612"/>
      <c r="K24" s="612"/>
    </row>
    <row r="25" spans="2:11" s="129" customFormat="1" ht="24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2:11" ht="24" customHeight="1">
      <c r="B26" s="194" t="s">
        <v>22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611"/>
      <c r="C27" s="611"/>
      <c r="D27" s="611"/>
      <c r="E27" s="611"/>
      <c r="F27" s="611"/>
      <c r="G27" s="611"/>
      <c r="H27" s="611"/>
      <c r="I27" s="611"/>
      <c r="J27" s="611"/>
      <c r="K27" s="611"/>
    </row>
    <row r="28" spans="2:11" ht="24" customHeight="1">
      <c r="B28" s="611"/>
      <c r="C28" s="611"/>
      <c r="D28" s="611"/>
      <c r="E28" s="611"/>
      <c r="F28" s="611"/>
      <c r="G28" s="611"/>
      <c r="H28" s="611"/>
      <c r="I28" s="611"/>
      <c r="J28" s="611"/>
      <c r="K28" s="611"/>
    </row>
    <row r="29" spans="2:11" ht="24" customHeight="1">
      <c r="B29" s="611"/>
      <c r="C29" s="611"/>
      <c r="D29" s="611"/>
      <c r="E29" s="611"/>
      <c r="F29" s="611"/>
      <c r="G29" s="611"/>
      <c r="H29" s="611"/>
      <c r="I29" s="611"/>
      <c r="J29" s="611"/>
      <c r="K29" s="611"/>
    </row>
    <row r="30" spans="2:11" ht="24" customHeight="1">
      <c r="B30" s="611"/>
      <c r="C30" s="611"/>
      <c r="D30" s="611"/>
      <c r="E30" s="611"/>
      <c r="F30" s="611"/>
      <c r="G30" s="611"/>
      <c r="H30" s="611"/>
      <c r="I30" s="611"/>
      <c r="J30" s="611"/>
      <c r="K30" s="611"/>
    </row>
    <row r="31" spans="2:11" ht="24" customHeight="1">
      <c r="B31" s="611"/>
      <c r="C31" s="611"/>
      <c r="D31" s="611"/>
      <c r="E31" s="611"/>
      <c r="F31" s="611"/>
      <c r="G31" s="611"/>
      <c r="H31" s="611"/>
      <c r="I31" s="611"/>
      <c r="J31" s="611"/>
      <c r="K31" s="611"/>
    </row>
    <row r="32" spans="2:11" ht="24" customHeight="1">
      <c r="B32" s="611"/>
      <c r="C32" s="611"/>
      <c r="D32" s="611"/>
      <c r="E32" s="611"/>
      <c r="F32" s="611"/>
      <c r="G32" s="611"/>
      <c r="H32" s="611"/>
      <c r="I32" s="611"/>
      <c r="J32" s="611"/>
      <c r="K32" s="611"/>
    </row>
    <row r="33" spans="2:10" ht="24" customHeight="1">
      <c r="B33" s="612" t="s">
        <v>61</v>
      </c>
      <c r="C33" s="612"/>
      <c r="D33" s="612"/>
      <c r="E33" s="612"/>
      <c r="F33" s="612"/>
      <c r="G33" s="612"/>
      <c r="H33" s="612"/>
      <c r="I33" s="612"/>
      <c r="J33" s="612"/>
    </row>
    <row r="34" ht="24" customHeight="1"/>
    <row r="41" spans="2:11" ht="24.75" customHeight="1">
      <c r="B41" s="664" t="s">
        <v>92</v>
      </c>
      <c r="C41" s="664"/>
      <c r="D41" s="664"/>
      <c r="E41" s="664"/>
      <c r="F41" s="664"/>
      <c r="G41" s="664"/>
      <c r="H41" s="664"/>
      <c r="I41" s="664"/>
      <c r="J41" s="664"/>
      <c r="K41" s="664"/>
    </row>
    <row r="42" spans="2:11" ht="24.75" customHeight="1">
      <c r="B42" s="665" t="s">
        <v>18</v>
      </c>
      <c r="C42" s="667" t="s">
        <v>93</v>
      </c>
      <c r="D42" s="668"/>
      <c r="E42" s="668"/>
      <c r="F42" s="669"/>
      <c r="G42" s="673" t="s">
        <v>94</v>
      </c>
      <c r="H42" s="647" t="s">
        <v>95</v>
      </c>
      <c r="I42" s="647" t="s">
        <v>115</v>
      </c>
      <c r="J42" s="650" t="s">
        <v>96</v>
      </c>
      <c r="K42" s="652" t="s">
        <v>50</v>
      </c>
    </row>
    <row r="43" spans="2:11" ht="20.25">
      <c r="B43" s="666"/>
      <c r="C43" s="670"/>
      <c r="D43" s="671"/>
      <c r="E43" s="671"/>
      <c r="F43" s="672"/>
      <c r="G43" s="674"/>
      <c r="H43" s="648"/>
      <c r="I43" s="649"/>
      <c r="J43" s="651"/>
      <c r="K43" s="653"/>
    </row>
    <row r="44" spans="2:11" ht="27" customHeight="1">
      <c r="B44" s="245">
        <v>1</v>
      </c>
      <c r="C44" s="655" t="s">
        <v>97</v>
      </c>
      <c r="D44" s="656"/>
      <c r="E44" s="656"/>
      <c r="F44" s="657"/>
      <c r="G44" s="246"/>
      <c r="H44" s="247"/>
      <c r="I44" s="248"/>
      <c r="J44" s="249"/>
      <c r="K44" s="250"/>
    </row>
    <row r="45" spans="2:11" ht="54" customHeight="1">
      <c r="B45" s="245">
        <v>2</v>
      </c>
      <c r="C45" s="658" t="s">
        <v>98</v>
      </c>
      <c r="D45" s="659"/>
      <c r="E45" s="659"/>
      <c r="F45" s="660"/>
      <c r="G45" s="242"/>
      <c r="H45" s="247"/>
      <c r="I45" s="251"/>
      <c r="J45" s="252"/>
      <c r="K45" s="253"/>
    </row>
    <row r="46" spans="2:11" ht="27" customHeight="1">
      <c r="B46" s="245">
        <v>3</v>
      </c>
      <c r="C46" s="658" t="s">
        <v>99</v>
      </c>
      <c r="D46" s="659"/>
      <c r="E46" s="659"/>
      <c r="F46" s="660"/>
      <c r="G46" s="243"/>
      <c r="H46" s="247"/>
      <c r="I46" s="248"/>
      <c r="J46" s="249"/>
      <c r="K46" s="250"/>
    </row>
    <row r="47" spans="3:11" ht="27" customHeight="1">
      <c r="C47" s="661" t="s">
        <v>100</v>
      </c>
      <c r="D47" s="662"/>
      <c r="E47" s="662"/>
      <c r="F47" s="663"/>
      <c r="G47" s="254">
        <f>SUM(G44:G46)</f>
        <v>0</v>
      </c>
      <c r="H47" s="254">
        <f>SUM(H44:H46)</f>
        <v>0</v>
      </c>
      <c r="I47" s="255" t="e">
        <f>H47*100/G47</f>
        <v>#DIV/0!</v>
      </c>
      <c r="J47" s="254">
        <f>SUM(J44:J46)</f>
        <v>0</v>
      </c>
      <c r="K47" s="255" t="e">
        <f>J47*100/G47</f>
        <v>#DIV/0!</v>
      </c>
    </row>
  </sheetData>
  <sheetProtection password="DE4A" sheet="1"/>
  <mergeCells count="26">
    <mergeCell ref="C44:F44"/>
    <mergeCell ref="C45:F45"/>
    <mergeCell ref="C46:F46"/>
    <mergeCell ref="C47:F47"/>
    <mergeCell ref="B27:K32"/>
    <mergeCell ref="B33:J33"/>
    <mergeCell ref="B41:K41"/>
    <mergeCell ref="B42:B43"/>
    <mergeCell ref="C42:F43"/>
    <mergeCell ref="G42:G43"/>
    <mergeCell ref="H42:H43"/>
    <mergeCell ref="I42:I43"/>
    <mergeCell ref="J42:J43"/>
    <mergeCell ref="K42:K4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="90" zoomScaleNormal="90" zoomScalePageLayoutView="0" workbookViewId="0" topLeftCell="A67">
      <selection activeCell="L20" sqref="L20"/>
    </sheetView>
  </sheetViews>
  <sheetFormatPr defaultColWidth="11.140625" defaultRowHeight="15"/>
  <cols>
    <col min="1" max="1" width="11.140625" style="275" customWidth="1"/>
    <col min="2" max="2" width="9.421875" style="275" customWidth="1"/>
    <col min="3" max="3" width="3.140625" style="275" customWidth="1"/>
    <col min="4" max="4" width="11.28125" style="275" customWidth="1"/>
    <col min="5" max="8" width="10.7109375" style="275" customWidth="1"/>
    <col min="9" max="9" width="11.7109375" style="275" customWidth="1"/>
    <col min="10" max="12" width="14.421875" style="275" customWidth="1"/>
    <col min="13" max="13" width="2.7109375" style="275" bestFit="1" customWidth="1"/>
    <col min="14" max="14" width="14.28125" style="275" customWidth="1"/>
    <col min="15" max="20" width="11.140625" style="275" customWidth="1"/>
    <col min="21" max="255" width="7.00390625" style="275" customWidth="1"/>
    <col min="256" max="16384" width="11.140625" style="275" customWidth="1"/>
  </cols>
  <sheetData>
    <row r="1" ht="20.25">
      <c r="I1" s="275" t="str">
        <f>summary2022Y!A6</f>
        <v>สำนักงานเลขาธิการสำนักงานอัยการสูงสุด</v>
      </c>
    </row>
    <row r="2" spans="1:12" s="182" customFormat="1" ht="24.75" customHeight="1">
      <c r="A2" s="257" t="s">
        <v>109</v>
      </c>
      <c r="B2" s="258">
        <v>3.11</v>
      </c>
      <c r="C2" s="200" t="s">
        <v>0</v>
      </c>
      <c r="D2" s="675" t="s">
        <v>203</v>
      </c>
      <c r="E2" s="676"/>
      <c r="F2" s="676"/>
      <c r="G2" s="676"/>
      <c r="H2" s="676"/>
      <c r="I2" s="676"/>
      <c r="J2" s="676"/>
      <c r="K2" s="676"/>
      <c r="L2" s="259"/>
    </row>
    <row r="3" spans="1:12" s="182" customFormat="1" ht="24.75" customHeight="1">
      <c r="A3" s="257" t="s">
        <v>1</v>
      </c>
      <c r="B3" s="260"/>
      <c r="C3" s="200" t="s">
        <v>0</v>
      </c>
      <c r="D3" s="540">
        <v>4</v>
      </c>
      <c r="E3" s="261"/>
      <c r="F3" s="261"/>
      <c r="G3" s="261"/>
      <c r="H3" s="261"/>
      <c r="I3" s="261"/>
      <c r="J3" s="261"/>
      <c r="K3" s="275" t="s">
        <v>184</v>
      </c>
      <c r="L3" s="275" t="s">
        <v>185</v>
      </c>
    </row>
    <row r="4" spans="1:11" s="182" customFormat="1" ht="24.75" customHeight="1">
      <c r="A4" s="257" t="s">
        <v>2</v>
      </c>
      <c r="B4" s="260"/>
      <c r="C4" s="200" t="s">
        <v>0</v>
      </c>
      <c r="D4" s="208" t="e">
        <f>IF(E6=1,"N/A",L12)</f>
        <v>#DIV/0!</v>
      </c>
      <c r="E4" s="261"/>
      <c r="F4" s="261"/>
      <c r="G4" s="261"/>
      <c r="H4" s="261"/>
      <c r="I4" s="261"/>
      <c r="J4" s="234"/>
      <c r="K4" s="261"/>
    </row>
    <row r="5" spans="1:11" s="182" customFormat="1" ht="24.75" customHeight="1">
      <c r="A5" s="176" t="s">
        <v>3</v>
      </c>
      <c r="B5" s="260"/>
      <c r="C5" s="200" t="s">
        <v>0</v>
      </c>
      <c r="D5" s="262" t="e">
        <f>IF(D6="N/A","N/A",IF(D6&gt;=4.5,"ดีมาก",IF(D6&gt;=3.5,"ดี",IF(D6&gt;=2.5,"ปานกลาง",IF(D6&gt;=1.5,"ต่ำ","ต่ำมาก")))))</f>
        <v>#DIV/0!</v>
      </c>
      <c r="E5" s="261"/>
      <c r="F5" s="261"/>
      <c r="G5" s="261"/>
      <c r="H5" s="261"/>
      <c r="I5" s="261"/>
      <c r="J5" s="261"/>
      <c r="K5" s="261"/>
    </row>
    <row r="6" spans="1:6" s="182" customFormat="1" ht="24.75" customHeight="1">
      <c r="A6" s="203" t="s">
        <v>4</v>
      </c>
      <c r="B6" s="263"/>
      <c r="C6" s="200" t="s">
        <v>0</v>
      </c>
      <c r="D6" s="208" t="e">
        <f>IF(E6=1,1,L12)</f>
        <v>#DIV/0!</v>
      </c>
      <c r="E6" s="123"/>
      <c r="F6" s="128" t="s">
        <v>5</v>
      </c>
    </row>
    <row r="7" spans="1:6" s="182" customFormat="1" ht="22.5" customHeight="1">
      <c r="A7" s="122"/>
      <c r="C7" s="118"/>
      <c r="D7" s="121"/>
      <c r="F7" s="128"/>
    </row>
    <row r="8" spans="1:256" s="266" customFormat="1" ht="24.75" customHeight="1">
      <c r="A8" s="264"/>
      <c r="B8" s="265"/>
      <c r="C8" s="118"/>
      <c r="D8" s="677" t="s">
        <v>6</v>
      </c>
      <c r="E8" s="678"/>
      <c r="F8" s="678"/>
      <c r="G8" s="678"/>
      <c r="H8" s="678"/>
      <c r="I8" s="679"/>
      <c r="J8" s="264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256" s="266" customFormat="1" ht="24.75" customHeight="1">
      <c r="A9" s="264"/>
      <c r="B9" s="680" t="s">
        <v>19</v>
      </c>
      <c r="C9" s="680"/>
      <c r="D9" s="267" t="s">
        <v>21</v>
      </c>
      <c r="E9" s="267">
        <v>1</v>
      </c>
      <c r="F9" s="267">
        <v>2</v>
      </c>
      <c r="G9" s="267">
        <v>3</v>
      </c>
      <c r="H9" s="267">
        <v>4</v>
      </c>
      <c r="I9" s="267">
        <v>5</v>
      </c>
      <c r="J9" s="516" t="s">
        <v>2</v>
      </c>
      <c r="K9" s="681" t="s">
        <v>20</v>
      </c>
      <c r="L9" s="681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  <c r="HR9" s="265"/>
      <c r="HS9" s="265"/>
      <c r="HT9" s="265"/>
      <c r="HU9" s="265"/>
      <c r="HV9" s="265"/>
      <c r="HW9" s="265"/>
      <c r="HX9" s="265"/>
      <c r="HY9" s="265"/>
      <c r="HZ9" s="265"/>
      <c r="IA9" s="265"/>
      <c r="IB9" s="265"/>
      <c r="IC9" s="265"/>
      <c r="ID9" s="265"/>
      <c r="IE9" s="265"/>
      <c r="IF9" s="265"/>
      <c r="IG9" s="265"/>
      <c r="IH9" s="265"/>
      <c r="II9" s="265"/>
      <c r="IJ9" s="265"/>
      <c r="IK9" s="265"/>
      <c r="IL9" s="265"/>
      <c r="IM9" s="265"/>
      <c r="IN9" s="265"/>
      <c r="IO9" s="265"/>
      <c r="IP9" s="265"/>
      <c r="IQ9" s="265"/>
      <c r="IR9" s="265"/>
      <c r="IS9" s="265"/>
      <c r="IT9" s="265"/>
      <c r="IU9" s="265"/>
      <c r="IV9" s="265"/>
    </row>
    <row r="10" spans="1:12" s="266" customFormat="1" ht="24.75" customHeight="1">
      <c r="A10" s="264"/>
      <c r="B10" s="682" t="s">
        <v>118</v>
      </c>
      <c r="C10" s="683"/>
      <c r="D10" s="197">
        <v>50</v>
      </c>
      <c r="E10" s="196">
        <v>50</v>
      </c>
      <c r="F10" s="196">
        <v>60</v>
      </c>
      <c r="G10" s="196">
        <v>70</v>
      </c>
      <c r="H10" s="196">
        <v>80</v>
      </c>
      <c r="I10" s="196">
        <v>90</v>
      </c>
      <c r="J10" s="269" t="e">
        <f>J19</f>
        <v>#DIV/0!</v>
      </c>
      <c r="K10" s="238" t="e">
        <f>IF(J10&gt;=I10,5,IF(J10&gt;=H10,4+((J10-H10)/(I10-H10)),IF(J10&gt;=G10,3+((J10-G10)/(H10-G10)),IF(J10&gt;=F10,2+((J10-F10)/(G10-F10)),IF(J10&gt;=E10,1+((J10-E10)/(F10-E10)),1)))))</f>
        <v>#DIV/0!</v>
      </c>
      <c r="L10" s="270" t="e">
        <f>K10*D10/100</f>
        <v>#DIV/0!</v>
      </c>
    </row>
    <row r="11" spans="1:12" s="266" customFormat="1" ht="24.75" customHeight="1">
      <c r="A11" s="264"/>
      <c r="B11" s="684" t="s">
        <v>119</v>
      </c>
      <c r="C11" s="684"/>
      <c r="D11" s="197">
        <v>50</v>
      </c>
      <c r="E11" s="232">
        <v>50</v>
      </c>
      <c r="F11" s="232">
        <v>60</v>
      </c>
      <c r="G11" s="232">
        <v>70</v>
      </c>
      <c r="H11" s="232">
        <v>80</v>
      </c>
      <c r="I11" s="232">
        <v>90</v>
      </c>
      <c r="J11" s="269" t="e">
        <f>J44</f>
        <v>#DIV/0!</v>
      </c>
      <c r="K11" s="238" t="e">
        <f>IF(J11&gt;=I11,5,IF(J11&gt;=H11,4+((J11-H11)/(I11-H11)),IF(J11&gt;=G11,3+((J11-G11)/(H11-G11)),IF(J11&gt;=F11,2+((J11-F11)/(G11-F11)),IF(J11&gt;=E11,1+((J11-E11)/(F11-E11)),1)))))</f>
        <v>#DIV/0!</v>
      </c>
      <c r="L11" s="270" t="e">
        <f>K11*D11/100</f>
        <v>#DIV/0!</v>
      </c>
    </row>
    <row r="12" spans="1:12" s="266" customFormat="1" ht="24.75" customHeight="1">
      <c r="A12" s="264"/>
      <c r="C12" s="118"/>
      <c r="D12" s="271">
        <f>SUM(D10:D11)</f>
        <v>100</v>
      </c>
      <c r="E12" s="127"/>
      <c r="F12" s="127"/>
      <c r="G12" s="127"/>
      <c r="H12" s="127"/>
      <c r="I12" s="127"/>
      <c r="J12" s="413"/>
      <c r="K12" s="273"/>
      <c r="L12" s="274" t="e">
        <f>SUM(L10:L11)</f>
        <v>#DIV/0!</v>
      </c>
    </row>
    <row r="13" spans="1:256" s="266" customFormat="1" ht="24.75" customHeight="1">
      <c r="A13" s="124"/>
      <c r="B13" s="275"/>
      <c r="C13" s="174"/>
      <c r="D13" s="241"/>
      <c r="E13" s="276"/>
      <c r="F13" s="125"/>
      <c r="G13" s="125"/>
      <c r="H13" s="125"/>
      <c r="I13" s="125"/>
      <c r="J13" s="125"/>
      <c r="K13" s="12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  <c r="FQ13" s="275"/>
      <c r="FR13" s="275"/>
      <c r="FS13" s="275"/>
      <c r="FT13" s="275"/>
      <c r="FU13" s="275"/>
      <c r="FV13" s="275"/>
      <c r="FW13" s="275"/>
      <c r="FX13" s="275"/>
      <c r="FY13" s="275"/>
      <c r="FZ13" s="275"/>
      <c r="GA13" s="275"/>
      <c r="GB13" s="275"/>
      <c r="GC13" s="275"/>
      <c r="GD13" s="275"/>
      <c r="GE13" s="275"/>
      <c r="GF13" s="275"/>
      <c r="GG13" s="275"/>
      <c r="GH13" s="275"/>
      <c r="GI13" s="275"/>
      <c r="GJ13" s="275"/>
      <c r="GK13" s="275"/>
      <c r="GL13" s="275"/>
      <c r="GM13" s="275"/>
      <c r="GN13" s="275"/>
      <c r="GO13" s="275"/>
      <c r="GP13" s="275"/>
      <c r="GQ13" s="275"/>
      <c r="GR13" s="275"/>
      <c r="GS13" s="275"/>
      <c r="GT13" s="275"/>
      <c r="GU13" s="275"/>
      <c r="GV13" s="275"/>
      <c r="GW13" s="275"/>
      <c r="GX13" s="275"/>
      <c r="GY13" s="275"/>
      <c r="GZ13" s="275"/>
      <c r="HA13" s="275"/>
      <c r="HB13" s="275"/>
      <c r="HC13" s="275"/>
      <c r="HD13" s="275"/>
      <c r="HE13" s="275"/>
      <c r="HF13" s="275"/>
      <c r="HG13" s="275"/>
      <c r="HH13" s="275"/>
      <c r="HI13" s="275"/>
      <c r="HJ13" s="275"/>
      <c r="HK13" s="275"/>
      <c r="HL13" s="275"/>
      <c r="HM13" s="275"/>
      <c r="HN13" s="275"/>
      <c r="HO13" s="275"/>
      <c r="HP13" s="275"/>
      <c r="HQ13" s="275"/>
      <c r="HR13" s="275"/>
      <c r="HS13" s="275"/>
      <c r="HT13" s="275"/>
      <c r="HU13" s="275"/>
      <c r="HV13" s="275"/>
      <c r="HW13" s="275"/>
      <c r="HX13" s="275"/>
      <c r="HY13" s="275"/>
      <c r="HZ13" s="275"/>
      <c r="IA13" s="275"/>
      <c r="IB13" s="275"/>
      <c r="IC13" s="275"/>
      <c r="ID13" s="275"/>
      <c r="IE13" s="275"/>
      <c r="IF13" s="275"/>
      <c r="IG13" s="275"/>
      <c r="IH13" s="275"/>
      <c r="II13" s="275"/>
      <c r="IJ13" s="275"/>
      <c r="IK13" s="275"/>
      <c r="IL13" s="275"/>
      <c r="IM13" s="275"/>
      <c r="IN13" s="275"/>
      <c r="IO13" s="275"/>
      <c r="IP13" s="275"/>
      <c r="IQ13" s="275"/>
      <c r="IR13" s="275"/>
      <c r="IS13" s="275"/>
      <c r="IT13" s="275"/>
      <c r="IU13" s="275"/>
      <c r="IV13" s="275"/>
    </row>
    <row r="14" ht="20.25"/>
    <row r="15" spans="1:256" s="266" customFormat="1" ht="52.5" customHeight="1">
      <c r="A15" s="685" t="s">
        <v>129</v>
      </c>
      <c r="B15" s="686"/>
      <c r="C15" s="687" t="s">
        <v>178</v>
      </c>
      <c r="D15" s="687"/>
      <c r="E15" s="687"/>
      <c r="F15" s="687"/>
      <c r="G15" s="687"/>
      <c r="H15" s="687"/>
      <c r="I15" s="687"/>
      <c r="J15" s="687"/>
      <c r="K15" s="687"/>
      <c r="L15" s="687"/>
      <c r="M15" s="240"/>
      <c r="N15" s="275" t="s">
        <v>188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ht="20.2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  <c r="IV16" s="278"/>
    </row>
    <row r="17" spans="1:256" s="119" customFormat="1" ht="53.25" customHeight="1">
      <c r="A17" s="279"/>
      <c r="B17" s="279"/>
      <c r="C17" s="279"/>
      <c r="D17" s="688" t="s">
        <v>177</v>
      </c>
      <c r="E17" s="689"/>
      <c r="F17" s="689"/>
      <c r="G17" s="689"/>
      <c r="H17" s="689"/>
      <c r="I17" s="690"/>
      <c r="J17" s="361">
        <f>B27+B37+M23+M33</f>
        <v>0</v>
      </c>
      <c r="K17" s="527"/>
      <c r="L17" s="528"/>
      <c r="M17" s="529"/>
      <c r="N17" s="529"/>
      <c r="O17" s="529"/>
      <c r="P17" s="529"/>
      <c r="Q17" s="529"/>
      <c r="R17" s="529"/>
      <c r="S17" s="529"/>
      <c r="T17" s="52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  <c r="FL17" s="279"/>
      <c r="FM17" s="279"/>
      <c r="FN17" s="279"/>
      <c r="FO17" s="279"/>
      <c r="FP17" s="279"/>
      <c r="FQ17" s="279"/>
      <c r="FR17" s="279"/>
      <c r="FS17" s="279"/>
      <c r="FT17" s="279"/>
      <c r="FU17" s="279"/>
      <c r="FV17" s="279"/>
      <c r="FW17" s="279"/>
      <c r="FX17" s="279"/>
      <c r="FY17" s="279"/>
      <c r="FZ17" s="279"/>
      <c r="GA17" s="279"/>
      <c r="GB17" s="279"/>
      <c r="GC17" s="279"/>
      <c r="GD17" s="279"/>
      <c r="GE17" s="279"/>
      <c r="GF17" s="279"/>
      <c r="GG17" s="279"/>
      <c r="GH17" s="279"/>
      <c r="GI17" s="279"/>
      <c r="GJ17" s="279"/>
      <c r="GK17" s="279"/>
      <c r="GL17" s="279"/>
      <c r="GM17" s="279"/>
      <c r="GN17" s="279"/>
      <c r="GO17" s="279"/>
      <c r="GP17" s="279"/>
      <c r="GQ17" s="279"/>
      <c r="GR17" s="279"/>
      <c r="GS17" s="279"/>
      <c r="GT17" s="279"/>
      <c r="GU17" s="279"/>
      <c r="GV17" s="279"/>
      <c r="GW17" s="279"/>
      <c r="GX17" s="279"/>
      <c r="GY17" s="279"/>
      <c r="GZ17" s="279"/>
      <c r="HA17" s="279"/>
      <c r="HB17" s="279"/>
      <c r="HC17" s="279"/>
      <c r="HD17" s="279"/>
      <c r="HE17" s="279"/>
      <c r="HF17" s="279"/>
      <c r="HG17" s="279"/>
      <c r="HH17" s="279"/>
      <c r="HI17" s="279"/>
      <c r="HJ17" s="279"/>
      <c r="HK17" s="279"/>
      <c r="HL17" s="279"/>
      <c r="HM17" s="279"/>
      <c r="HN17" s="279"/>
      <c r="HO17" s="279"/>
      <c r="HP17" s="279"/>
      <c r="HQ17" s="279"/>
      <c r="HR17" s="279"/>
      <c r="HS17" s="279"/>
      <c r="HT17" s="279"/>
      <c r="HU17" s="279"/>
      <c r="HV17" s="279"/>
      <c r="HW17" s="279"/>
      <c r="HX17" s="279"/>
      <c r="HY17" s="279"/>
      <c r="HZ17" s="279"/>
      <c r="IA17" s="279"/>
      <c r="IB17" s="279"/>
      <c r="IC17" s="279"/>
      <c r="ID17" s="279"/>
      <c r="IE17" s="279"/>
      <c r="IF17" s="279"/>
      <c r="IG17" s="279"/>
      <c r="IH17" s="279"/>
      <c r="II17" s="279"/>
      <c r="IJ17" s="279"/>
      <c r="IK17" s="279"/>
      <c r="IL17" s="279"/>
      <c r="IM17" s="279"/>
      <c r="IN17" s="279"/>
      <c r="IO17" s="279"/>
      <c r="IP17" s="279"/>
      <c r="IQ17" s="279"/>
      <c r="IR17" s="279"/>
      <c r="IS17" s="279"/>
      <c r="IT17" s="279"/>
      <c r="IU17" s="279"/>
      <c r="IV17" s="279"/>
    </row>
    <row r="18" spans="1:256" s="278" customFormat="1" ht="53.25" customHeight="1">
      <c r="A18" s="279"/>
      <c r="B18" s="279"/>
      <c r="C18" s="279"/>
      <c r="D18" s="688" t="s">
        <v>209</v>
      </c>
      <c r="E18" s="689"/>
      <c r="F18" s="689"/>
      <c r="G18" s="689"/>
      <c r="H18" s="689"/>
      <c r="I18" s="690"/>
      <c r="J18" s="361">
        <f>M27+M37+W23+W33</f>
        <v>0</v>
      </c>
      <c r="K18" s="527"/>
      <c r="L18" s="528"/>
      <c r="M18" s="529"/>
      <c r="N18" s="529"/>
      <c r="O18" s="529"/>
      <c r="P18" s="529"/>
      <c r="Q18" s="529"/>
      <c r="R18" s="529"/>
      <c r="S18" s="529"/>
      <c r="T18" s="52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  <c r="FL18" s="279"/>
      <c r="FM18" s="279"/>
      <c r="FN18" s="279"/>
      <c r="FO18" s="279"/>
      <c r="FP18" s="279"/>
      <c r="FQ18" s="279"/>
      <c r="FR18" s="279"/>
      <c r="FS18" s="279"/>
      <c r="FT18" s="279"/>
      <c r="FU18" s="279"/>
      <c r="FV18" s="279"/>
      <c r="FW18" s="279"/>
      <c r="FX18" s="279"/>
      <c r="FY18" s="279"/>
      <c r="FZ18" s="279"/>
      <c r="GA18" s="279"/>
      <c r="GB18" s="279"/>
      <c r="GC18" s="279"/>
      <c r="GD18" s="279"/>
      <c r="GE18" s="279"/>
      <c r="GF18" s="279"/>
      <c r="GG18" s="279"/>
      <c r="GH18" s="279"/>
      <c r="GI18" s="279"/>
      <c r="GJ18" s="279"/>
      <c r="GK18" s="279"/>
      <c r="GL18" s="279"/>
      <c r="GM18" s="279"/>
      <c r="GN18" s="279"/>
      <c r="GO18" s="279"/>
      <c r="GP18" s="279"/>
      <c r="GQ18" s="279"/>
      <c r="GR18" s="279"/>
      <c r="GS18" s="279"/>
      <c r="GT18" s="279"/>
      <c r="GU18" s="279"/>
      <c r="GV18" s="279"/>
      <c r="GW18" s="279"/>
      <c r="GX18" s="279"/>
      <c r="GY18" s="279"/>
      <c r="GZ18" s="279"/>
      <c r="HA18" s="279"/>
      <c r="HB18" s="279"/>
      <c r="HC18" s="279"/>
      <c r="HD18" s="279"/>
      <c r="HE18" s="279"/>
      <c r="HF18" s="279"/>
      <c r="HG18" s="279"/>
      <c r="HH18" s="279"/>
      <c r="HI18" s="279"/>
      <c r="HJ18" s="279"/>
      <c r="HK18" s="279"/>
      <c r="HL18" s="279"/>
      <c r="HM18" s="279"/>
      <c r="HN18" s="279"/>
      <c r="HO18" s="279"/>
      <c r="HP18" s="279"/>
      <c r="HQ18" s="279"/>
      <c r="HR18" s="279"/>
      <c r="HS18" s="279"/>
      <c r="HT18" s="279"/>
      <c r="HU18" s="279"/>
      <c r="HV18" s="279"/>
      <c r="HW18" s="279"/>
      <c r="HX18" s="279"/>
      <c r="HY18" s="279"/>
      <c r="HZ18" s="279"/>
      <c r="IA18" s="279"/>
      <c r="IB18" s="279"/>
      <c r="IC18" s="279"/>
      <c r="ID18" s="279"/>
      <c r="IE18" s="279"/>
      <c r="IF18" s="279"/>
      <c r="IG18" s="279"/>
      <c r="IH18" s="279"/>
      <c r="II18" s="279"/>
      <c r="IJ18" s="279"/>
      <c r="IK18" s="279"/>
      <c r="IL18" s="279"/>
      <c r="IM18" s="279"/>
      <c r="IN18" s="279"/>
      <c r="IO18" s="279"/>
      <c r="IP18" s="279"/>
      <c r="IQ18" s="279"/>
      <c r="IR18" s="279"/>
      <c r="IS18" s="279"/>
      <c r="IT18" s="279"/>
      <c r="IU18" s="279"/>
      <c r="IV18" s="279"/>
    </row>
    <row r="19" spans="4:20" s="279" customFormat="1" ht="62.25" customHeight="1">
      <c r="D19" s="688" t="s">
        <v>210</v>
      </c>
      <c r="E19" s="689"/>
      <c r="F19" s="689"/>
      <c r="G19" s="689"/>
      <c r="H19" s="689"/>
      <c r="I19" s="690"/>
      <c r="J19" s="362" t="e">
        <f>J18*100/J17</f>
        <v>#DIV/0!</v>
      </c>
      <c r="K19" s="527"/>
      <c r="L19" s="529"/>
      <c r="M19" s="529"/>
      <c r="N19" s="529"/>
      <c r="O19" s="529"/>
      <c r="P19" s="529"/>
      <c r="Q19" s="529"/>
      <c r="R19" s="529"/>
      <c r="S19" s="529"/>
      <c r="T19" s="529"/>
    </row>
    <row r="20" spans="1:256" s="279" customFormat="1" ht="54.75" customHeight="1">
      <c r="A20" s="280"/>
      <c r="B20" s="280"/>
      <c r="C20" s="280"/>
      <c r="D20" s="235"/>
      <c r="E20" s="235"/>
      <c r="F20" s="235"/>
      <c r="G20" s="235"/>
      <c r="H20" s="235"/>
      <c r="I20" s="235"/>
      <c r="J20" s="281"/>
      <c r="K20" s="530"/>
      <c r="L20" s="525"/>
      <c r="M20" s="525"/>
      <c r="N20" s="525"/>
      <c r="O20" s="525"/>
      <c r="P20" s="525"/>
      <c r="Q20" s="525"/>
      <c r="R20" s="525"/>
      <c r="S20" s="525"/>
      <c r="T20" s="280"/>
      <c r="U20" s="525"/>
      <c r="V20" s="525"/>
      <c r="W20" s="525"/>
      <c r="X20" s="525"/>
      <c r="Y20" s="525"/>
      <c r="Z20" s="525"/>
      <c r="AA20" s="525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  <c r="FO20" s="280"/>
      <c r="FP20" s="280"/>
      <c r="FQ20" s="280"/>
      <c r="FR20" s="280"/>
      <c r="FS20" s="280"/>
      <c r="FT20" s="280"/>
      <c r="FU20" s="280"/>
      <c r="FV20" s="280"/>
      <c r="FW20" s="280"/>
      <c r="FX20" s="280"/>
      <c r="FY20" s="280"/>
      <c r="FZ20" s="280"/>
      <c r="GA20" s="280"/>
      <c r="GB20" s="280"/>
      <c r="GC20" s="280"/>
      <c r="GD20" s="280"/>
      <c r="GE20" s="280"/>
      <c r="GF20" s="280"/>
      <c r="GG20" s="280"/>
      <c r="GH20" s="280"/>
      <c r="GI20" s="280"/>
      <c r="GJ20" s="280"/>
      <c r="GK20" s="280"/>
      <c r="GL20" s="280"/>
      <c r="GM20" s="280"/>
      <c r="GN20" s="280"/>
      <c r="GO20" s="280"/>
      <c r="GP20" s="280"/>
      <c r="GQ20" s="280"/>
      <c r="GR20" s="280"/>
      <c r="GS20" s="280"/>
      <c r="GT20" s="280"/>
      <c r="GU20" s="280"/>
      <c r="GV20" s="280"/>
      <c r="GW20" s="280"/>
      <c r="GX20" s="280"/>
      <c r="GY20" s="280"/>
      <c r="GZ20" s="280"/>
      <c r="HA20" s="280"/>
      <c r="HB20" s="280"/>
      <c r="HC20" s="280"/>
      <c r="HD20" s="280"/>
      <c r="HE20" s="280"/>
      <c r="HF20" s="280"/>
      <c r="HG20" s="280"/>
      <c r="HH20" s="280"/>
      <c r="HI20" s="280"/>
      <c r="HJ20" s="280"/>
      <c r="HK20" s="280"/>
      <c r="HL20" s="280"/>
      <c r="HM20" s="280"/>
      <c r="HN20" s="280"/>
      <c r="HO20" s="280"/>
      <c r="HP20" s="280"/>
      <c r="HQ20" s="280"/>
      <c r="HR20" s="280"/>
      <c r="HS20" s="280"/>
      <c r="HT20" s="280"/>
      <c r="HU20" s="280"/>
      <c r="HV20" s="280"/>
      <c r="HW20" s="280"/>
      <c r="HX20" s="280"/>
      <c r="HY20" s="280"/>
      <c r="HZ20" s="280"/>
      <c r="IA20" s="280"/>
      <c r="IB20" s="280"/>
      <c r="IC20" s="280"/>
      <c r="ID20" s="280"/>
      <c r="IE20" s="280"/>
      <c r="IF20" s="280"/>
      <c r="IG20" s="280"/>
      <c r="IH20" s="280"/>
      <c r="II20" s="280"/>
      <c r="IJ20" s="280"/>
      <c r="IK20" s="280"/>
      <c r="IL20" s="280"/>
      <c r="IM20" s="280"/>
      <c r="IN20" s="280"/>
      <c r="IO20" s="280"/>
      <c r="IP20" s="280"/>
      <c r="IQ20" s="280"/>
      <c r="IR20" s="280"/>
      <c r="IS20" s="280"/>
      <c r="IT20" s="280"/>
      <c r="IU20" s="280"/>
      <c r="IV20" s="280"/>
    </row>
    <row r="21" spans="1:256" s="279" customFormat="1" ht="30" customHeight="1">
      <c r="A21" s="280"/>
      <c r="B21" s="280"/>
      <c r="C21" s="691" t="s">
        <v>204</v>
      </c>
      <c r="D21" s="692"/>
      <c r="E21" s="692"/>
      <c r="F21" s="692"/>
      <c r="G21" s="692"/>
      <c r="H21" s="692"/>
      <c r="I21" s="692"/>
      <c r="J21" s="693"/>
      <c r="K21" s="530"/>
      <c r="L21" s="525"/>
      <c r="M21" s="525"/>
      <c r="N21" s="691" t="s">
        <v>205</v>
      </c>
      <c r="O21" s="692"/>
      <c r="P21" s="692"/>
      <c r="Q21" s="692"/>
      <c r="R21" s="692"/>
      <c r="S21" s="692"/>
      <c r="T21" s="693"/>
      <c r="U21" s="525"/>
      <c r="V21" s="525"/>
      <c r="W21" s="525"/>
      <c r="X21" s="525"/>
      <c r="Y21" s="525"/>
      <c r="Z21" s="525"/>
      <c r="AA21" s="525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  <c r="GK21" s="280"/>
      <c r="GL21" s="280"/>
      <c r="GM21" s="280"/>
      <c r="GN21" s="280"/>
      <c r="GO21" s="280"/>
      <c r="GP21" s="280"/>
      <c r="GQ21" s="280"/>
      <c r="GR21" s="280"/>
      <c r="GS21" s="280"/>
      <c r="GT21" s="280"/>
      <c r="GU21" s="280"/>
      <c r="GV21" s="280"/>
      <c r="GW21" s="280"/>
      <c r="GX21" s="280"/>
      <c r="GY21" s="280"/>
      <c r="GZ21" s="280"/>
      <c r="HA21" s="280"/>
      <c r="HB21" s="280"/>
      <c r="HC21" s="280"/>
      <c r="HD21" s="280"/>
      <c r="HE21" s="280"/>
      <c r="HF21" s="280"/>
      <c r="HG21" s="280"/>
      <c r="HH21" s="280"/>
      <c r="HI21" s="280"/>
      <c r="HJ21" s="280"/>
      <c r="HK21" s="280"/>
      <c r="HL21" s="280"/>
      <c r="HM21" s="280"/>
      <c r="HN21" s="280"/>
      <c r="HO21" s="280"/>
      <c r="HP21" s="280"/>
      <c r="HQ21" s="280"/>
      <c r="HR21" s="280"/>
      <c r="HS21" s="280"/>
      <c r="HT21" s="280"/>
      <c r="HU21" s="280"/>
      <c r="HV21" s="280"/>
      <c r="HW21" s="280"/>
      <c r="HX21" s="280"/>
      <c r="HY21" s="280"/>
      <c r="HZ21" s="280"/>
      <c r="IA21" s="280"/>
      <c r="IB21" s="280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  <c r="IT21" s="280"/>
      <c r="IU21" s="280"/>
      <c r="IV21" s="280"/>
    </row>
    <row r="22" spans="1:256" s="279" customFormat="1" ht="48.75" customHeight="1">
      <c r="A22" s="694" t="s">
        <v>206</v>
      </c>
      <c r="B22" s="695"/>
      <c r="C22" s="696" t="s">
        <v>130</v>
      </c>
      <c r="D22" s="697"/>
      <c r="E22" s="698" t="s">
        <v>142</v>
      </c>
      <c r="F22" s="699"/>
      <c r="G22" s="700" t="s">
        <v>132</v>
      </c>
      <c r="H22" s="701"/>
      <c r="I22" s="700" t="s">
        <v>133</v>
      </c>
      <c r="J22" s="701"/>
      <c r="K22" s="530"/>
      <c r="L22" s="525"/>
      <c r="M22" s="525"/>
      <c r="N22" s="417" t="s">
        <v>130</v>
      </c>
      <c r="O22" s="698" t="s">
        <v>142</v>
      </c>
      <c r="P22" s="699"/>
      <c r="Q22" s="702" t="s">
        <v>131</v>
      </c>
      <c r="R22" s="703"/>
      <c r="S22" s="700" t="s">
        <v>133</v>
      </c>
      <c r="T22" s="701"/>
      <c r="U22" s="525"/>
      <c r="V22" s="525"/>
      <c r="W22" s="525"/>
      <c r="X22" s="525"/>
      <c r="Y22" s="525"/>
      <c r="Z22" s="525"/>
      <c r="AA22" s="525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280"/>
      <c r="GA22" s="280"/>
      <c r="GB22" s="280"/>
      <c r="GC22" s="280"/>
      <c r="GD22" s="280"/>
      <c r="GE22" s="280"/>
      <c r="GF22" s="280"/>
      <c r="GG22" s="280"/>
      <c r="GH22" s="280"/>
      <c r="GI22" s="280"/>
      <c r="GJ22" s="280"/>
      <c r="GK22" s="280"/>
      <c r="GL22" s="280"/>
      <c r="GM22" s="280"/>
      <c r="GN22" s="280"/>
      <c r="GO22" s="280"/>
      <c r="GP22" s="280"/>
      <c r="GQ22" s="280"/>
      <c r="GR22" s="280"/>
      <c r="GS22" s="280"/>
      <c r="GT22" s="280"/>
      <c r="GU22" s="280"/>
      <c r="GV22" s="280"/>
      <c r="GW22" s="280"/>
      <c r="GX22" s="280"/>
      <c r="GY22" s="280"/>
      <c r="GZ22" s="280"/>
      <c r="HA22" s="280"/>
      <c r="HB22" s="280"/>
      <c r="HC22" s="280"/>
      <c r="HD22" s="280"/>
      <c r="HE22" s="280"/>
      <c r="HF22" s="280"/>
      <c r="HG22" s="280"/>
      <c r="HH22" s="280"/>
      <c r="HI22" s="280"/>
      <c r="HJ22" s="280"/>
      <c r="HK22" s="280"/>
      <c r="HL22" s="280"/>
      <c r="HM22" s="280"/>
      <c r="HN22" s="280"/>
      <c r="HO22" s="280"/>
      <c r="HP22" s="280"/>
      <c r="HQ22" s="280"/>
      <c r="HR22" s="280"/>
      <c r="HS22" s="280"/>
      <c r="HT22" s="280"/>
      <c r="HU22" s="280"/>
      <c r="HV22" s="280"/>
      <c r="HW22" s="280"/>
      <c r="HX22" s="280"/>
      <c r="HY22" s="280"/>
      <c r="HZ22" s="280"/>
      <c r="IA22" s="280"/>
      <c r="IB22" s="280"/>
      <c r="IC22" s="280"/>
      <c r="ID22" s="280"/>
      <c r="IE22" s="280"/>
      <c r="IF22" s="280"/>
      <c r="IG22" s="280"/>
      <c r="IH22" s="280"/>
      <c r="II22" s="280"/>
      <c r="IJ22" s="280"/>
      <c r="IK22" s="280"/>
      <c r="IL22" s="280"/>
      <c r="IM22" s="280"/>
      <c r="IN22" s="280"/>
      <c r="IO22" s="280"/>
      <c r="IP22" s="280"/>
      <c r="IQ22" s="280"/>
      <c r="IR22" s="280"/>
      <c r="IS22" s="280"/>
      <c r="IT22" s="280"/>
      <c r="IU22" s="280"/>
      <c r="IV22" s="280"/>
    </row>
    <row r="23" spans="1:27" s="280" customFormat="1" ht="30" customHeight="1">
      <c r="A23" s="525"/>
      <c r="B23" s="175"/>
      <c r="C23" s="708"/>
      <c r="D23" s="709"/>
      <c r="E23" s="704"/>
      <c r="F23" s="705"/>
      <c r="G23" s="704"/>
      <c r="H23" s="705"/>
      <c r="I23" s="706">
        <f>DATEDIF(E23,G23,"d")</f>
        <v>0</v>
      </c>
      <c r="J23" s="707"/>
      <c r="K23" s="549"/>
      <c r="L23" s="550"/>
      <c r="M23" s="282">
        <f>COUNT(N23:N27)</f>
        <v>0</v>
      </c>
      <c r="N23" s="517"/>
      <c r="O23" s="704"/>
      <c r="P23" s="705"/>
      <c r="Q23" s="704"/>
      <c r="R23" s="705"/>
      <c r="S23" s="706">
        <f>DATEDIF(O23,Q23,"d")</f>
        <v>0</v>
      </c>
      <c r="T23" s="707"/>
      <c r="U23" s="551">
        <f>COUNTIF(S23:T27,"=0")</f>
        <v>5</v>
      </c>
      <c r="V23" s="550">
        <f>COUNTIF(S23:T27,"&lt;=30")</f>
        <v>5</v>
      </c>
      <c r="W23" s="550">
        <f>V23-U23</f>
        <v>0</v>
      </c>
      <c r="X23" s="550"/>
      <c r="Y23" s="525"/>
      <c r="Z23" s="525"/>
      <c r="AA23" s="525"/>
    </row>
    <row r="24" spans="1:27" s="280" customFormat="1" ht="30" customHeight="1">
      <c r="A24" s="525"/>
      <c r="B24" s="175"/>
      <c r="C24" s="708"/>
      <c r="D24" s="709"/>
      <c r="E24" s="704"/>
      <c r="F24" s="705"/>
      <c r="G24" s="704"/>
      <c r="H24" s="705"/>
      <c r="I24" s="706">
        <f>DATEDIF(E24,G24,"d")</f>
        <v>0</v>
      </c>
      <c r="J24" s="707"/>
      <c r="K24" s="549"/>
      <c r="L24" s="550"/>
      <c r="M24" s="550"/>
      <c r="N24" s="517"/>
      <c r="O24" s="704"/>
      <c r="P24" s="705"/>
      <c r="Q24" s="704"/>
      <c r="R24" s="705"/>
      <c r="S24" s="706">
        <f>DATEDIF(O24,Q24,"d")</f>
        <v>0</v>
      </c>
      <c r="T24" s="707"/>
      <c r="U24" s="550"/>
      <c r="V24" s="550"/>
      <c r="W24" s="550"/>
      <c r="X24" s="550"/>
      <c r="Y24" s="525"/>
      <c r="Z24" s="525"/>
      <c r="AA24" s="525"/>
    </row>
    <row r="25" spans="1:27" s="280" customFormat="1" ht="30" customHeight="1">
      <c r="A25" s="525"/>
      <c r="B25" s="175"/>
      <c r="C25" s="708"/>
      <c r="D25" s="709"/>
      <c r="E25" s="704"/>
      <c r="F25" s="705"/>
      <c r="G25" s="704"/>
      <c r="H25" s="705"/>
      <c r="I25" s="706">
        <f>DATEDIF(E25,G25,"d")</f>
        <v>0</v>
      </c>
      <c r="J25" s="707"/>
      <c r="K25" s="549"/>
      <c r="L25" s="550"/>
      <c r="M25" s="550"/>
      <c r="N25" s="517"/>
      <c r="O25" s="704"/>
      <c r="P25" s="705"/>
      <c r="Q25" s="704"/>
      <c r="R25" s="705"/>
      <c r="S25" s="706">
        <f>DATEDIF(O25,Q25,"d")</f>
        <v>0</v>
      </c>
      <c r="T25" s="707"/>
      <c r="U25" s="550"/>
      <c r="V25" s="550"/>
      <c r="W25" s="550"/>
      <c r="X25" s="550"/>
      <c r="Y25" s="525"/>
      <c r="Z25" s="525"/>
      <c r="AA25" s="525"/>
    </row>
    <row r="26" spans="1:256" s="186" customFormat="1" ht="30" customHeight="1">
      <c r="A26" s="525"/>
      <c r="B26" s="175"/>
      <c r="C26" s="708"/>
      <c r="D26" s="709"/>
      <c r="E26" s="704"/>
      <c r="F26" s="705"/>
      <c r="G26" s="704"/>
      <c r="H26" s="705"/>
      <c r="I26" s="706">
        <f>DATEDIF(E26,G26,"d")</f>
        <v>0</v>
      </c>
      <c r="J26" s="707"/>
      <c r="K26" s="549"/>
      <c r="L26" s="550"/>
      <c r="M26" s="550"/>
      <c r="N26" s="517"/>
      <c r="O26" s="704"/>
      <c r="P26" s="705"/>
      <c r="Q26" s="704"/>
      <c r="R26" s="705"/>
      <c r="S26" s="706">
        <f>DATEDIF(O26,Q26,"d")</f>
        <v>0</v>
      </c>
      <c r="T26" s="707"/>
      <c r="U26" s="550"/>
      <c r="V26" s="550"/>
      <c r="W26" s="550"/>
      <c r="X26" s="550"/>
      <c r="Y26" s="525"/>
      <c r="Z26" s="525"/>
      <c r="AA26" s="525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  <c r="FO26" s="280"/>
      <c r="FP26" s="280"/>
      <c r="FQ26" s="280"/>
      <c r="FR26" s="280"/>
      <c r="FS26" s="280"/>
      <c r="FT26" s="280"/>
      <c r="FU26" s="280"/>
      <c r="FV26" s="280"/>
      <c r="FW26" s="280"/>
      <c r="FX26" s="280"/>
      <c r="FY26" s="280"/>
      <c r="FZ26" s="280"/>
      <c r="GA26" s="280"/>
      <c r="GB26" s="280"/>
      <c r="GC26" s="280"/>
      <c r="GD26" s="280"/>
      <c r="GE26" s="280"/>
      <c r="GF26" s="280"/>
      <c r="GG26" s="280"/>
      <c r="GH26" s="280"/>
      <c r="GI26" s="280"/>
      <c r="GJ26" s="280"/>
      <c r="GK26" s="280"/>
      <c r="GL26" s="280"/>
      <c r="GM26" s="280"/>
      <c r="GN26" s="280"/>
      <c r="GO26" s="280"/>
      <c r="GP26" s="280"/>
      <c r="GQ26" s="280"/>
      <c r="GR26" s="280"/>
      <c r="GS26" s="280"/>
      <c r="GT26" s="280"/>
      <c r="GU26" s="280"/>
      <c r="GV26" s="280"/>
      <c r="GW26" s="280"/>
      <c r="GX26" s="280"/>
      <c r="GY26" s="280"/>
      <c r="GZ26" s="280"/>
      <c r="HA26" s="280"/>
      <c r="HB26" s="280"/>
      <c r="HC26" s="280"/>
      <c r="HD26" s="280"/>
      <c r="HE26" s="280"/>
      <c r="HF26" s="280"/>
      <c r="HG26" s="280"/>
      <c r="HH26" s="280"/>
      <c r="HI26" s="280"/>
      <c r="HJ26" s="280"/>
      <c r="HK26" s="280"/>
      <c r="HL26" s="280"/>
      <c r="HM26" s="280"/>
      <c r="HN26" s="280"/>
      <c r="HO26" s="280"/>
      <c r="HP26" s="280"/>
      <c r="HQ26" s="280"/>
      <c r="HR26" s="280"/>
      <c r="HS26" s="280"/>
      <c r="HT26" s="280"/>
      <c r="HU26" s="280"/>
      <c r="HV26" s="280"/>
      <c r="HW26" s="280"/>
      <c r="HX26" s="280"/>
      <c r="HY26" s="280"/>
      <c r="HZ26" s="280"/>
      <c r="IA26" s="280"/>
      <c r="IB26" s="280"/>
      <c r="IC26" s="280"/>
      <c r="ID26" s="280"/>
      <c r="IE26" s="280"/>
      <c r="IF26" s="280"/>
      <c r="IG26" s="280"/>
      <c r="IH26" s="280"/>
      <c r="II26" s="280"/>
      <c r="IJ26" s="280"/>
      <c r="IK26" s="280"/>
      <c r="IL26" s="280"/>
      <c r="IM26" s="280"/>
      <c r="IN26" s="280"/>
      <c r="IO26" s="280"/>
      <c r="IP26" s="280"/>
      <c r="IQ26" s="280"/>
      <c r="IR26" s="280"/>
      <c r="IS26" s="280"/>
      <c r="IT26" s="280"/>
      <c r="IU26" s="280"/>
      <c r="IV26" s="280"/>
    </row>
    <row r="27" spans="1:256" s="119" customFormat="1" ht="30" customHeight="1">
      <c r="A27" s="525"/>
      <c r="B27" s="282">
        <f>COUNT(C23:D27)</f>
        <v>0</v>
      </c>
      <c r="C27" s="708"/>
      <c r="D27" s="709"/>
      <c r="E27" s="704"/>
      <c r="F27" s="705"/>
      <c r="G27" s="704"/>
      <c r="H27" s="705"/>
      <c r="I27" s="706">
        <f>DATEDIF(E27,G27,"d")</f>
        <v>0</v>
      </c>
      <c r="J27" s="707"/>
      <c r="K27" s="551">
        <f>COUNTIF(I23:J27,"=0")</f>
        <v>5</v>
      </c>
      <c r="L27" s="550">
        <f>COUNTIF(I23:J27,"&lt;=30")</f>
        <v>5</v>
      </c>
      <c r="M27" s="550">
        <f>L27-K27</f>
        <v>0</v>
      </c>
      <c r="N27" s="517"/>
      <c r="O27" s="704"/>
      <c r="P27" s="705"/>
      <c r="Q27" s="704"/>
      <c r="R27" s="705"/>
      <c r="S27" s="706">
        <f>DATEDIF(O27,Q27,"d")</f>
        <v>0</v>
      </c>
      <c r="T27" s="707"/>
      <c r="U27" s="550"/>
      <c r="V27" s="550"/>
      <c r="W27" s="550"/>
      <c r="X27" s="550"/>
      <c r="Y27" s="525"/>
      <c r="Z27" s="525"/>
      <c r="AA27" s="525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280"/>
      <c r="GA27" s="280"/>
      <c r="GB27" s="280"/>
      <c r="GC27" s="280"/>
      <c r="GD27" s="280"/>
      <c r="GE27" s="280"/>
      <c r="GF27" s="280"/>
      <c r="GG27" s="280"/>
      <c r="GH27" s="280"/>
      <c r="GI27" s="280"/>
      <c r="GJ27" s="280"/>
      <c r="GK27" s="280"/>
      <c r="GL27" s="280"/>
      <c r="GM27" s="280"/>
      <c r="GN27" s="280"/>
      <c r="GO27" s="280"/>
      <c r="GP27" s="280"/>
      <c r="GQ27" s="280"/>
      <c r="GR27" s="280"/>
      <c r="GS27" s="280"/>
      <c r="GT27" s="280"/>
      <c r="GU27" s="280"/>
      <c r="GV27" s="280"/>
      <c r="GW27" s="280"/>
      <c r="GX27" s="280"/>
      <c r="GY27" s="280"/>
      <c r="GZ27" s="280"/>
      <c r="HA27" s="280"/>
      <c r="HB27" s="280"/>
      <c r="HC27" s="280"/>
      <c r="HD27" s="280"/>
      <c r="HE27" s="280"/>
      <c r="HF27" s="280"/>
      <c r="HG27" s="280"/>
      <c r="HH27" s="280"/>
      <c r="HI27" s="280"/>
      <c r="HJ27" s="280"/>
      <c r="HK27" s="280"/>
      <c r="HL27" s="280"/>
      <c r="HM27" s="280"/>
      <c r="HN27" s="280"/>
      <c r="HO27" s="280"/>
      <c r="HP27" s="280"/>
      <c r="HQ27" s="280"/>
      <c r="HR27" s="280"/>
      <c r="HS27" s="280"/>
      <c r="HT27" s="280"/>
      <c r="HU27" s="280"/>
      <c r="HV27" s="280"/>
      <c r="HW27" s="280"/>
      <c r="HX27" s="280"/>
      <c r="HY27" s="280"/>
      <c r="HZ27" s="280"/>
      <c r="IA27" s="280"/>
      <c r="IB27" s="280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</row>
    <row r="28" spans="1:256" ht="19.5" customHeight="1">
      <c r="A28" s="280"/>
      <c r="B28" s="178"/>
      <c r="C28" s="283"/>
      <c r="D28" s="284" t="s">
        <v>61</v>
      </c>
      <c r="E28" s="235"/>
      <c r="F28" s="235"/>
      <c r="G28" s="235"/>
      <c r="H28" s="235"/>
      <c r="I28" s="235"/>
      <c r="J28" s="281"/>
      <c r="K28" s="549"/>
      <c r="L28" s="552"/>
      <c r="M28" s="552"/>
      <c r="N28" s="195"/>
      <c r="O28" s="280"/>
      <c r="P28" s="280"/>
      <c r="Q28" s="280"/>
      <c r="R28" s="280"/>
      <c r="S28" s="280"/>
      <c r="T28" s="280"/>
      <c r="U28" s="550"/>
      <c r="V28" s="550"/>
      <c r="W28" s="550"/>
      <c r="X28" s="550"/>
      <c r="Y28" s="525"/>
      <c r="Z28" s="525"/>
      <c r="AA28" s="525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0"/>
      <c r="FR28" s="280"/>
      <c r="FS28" s="280"/>
      <c r="FT28" s="280"/>
      <c r="FU28" s="280"/>
      <c r="FV28" s="280"/>
      <c r="FW28" s="280"/>
      <c r="FX28" s="280"/>
      <c r="FY28" s="280"/>
      <c r="FZ28" s="280"/>
      <c r="GA28" s="280"/>
      <c r="GB28" s="280"/>
      <c r="GC28" s="280"/>
      <c r="GD28" s="280"/>
      <c r="GE28" s="280"/>
      <c r="GF28" s="280"/>
      <c r="GG28" s="280"/>
      <c r="GH28" s="280"/>
      <c r="GI28" s="280"/>
      <c r="GJ28" s="280"/>
      <c r="GK28" s="280"/>
      <c r="GL28" s="280"/>
      <c r="GM28" s="280"/>
      <c r="GN28" s="280"/>
      <c r="GO28" s="280"/>
      <c r="GP28" s="280"/>
      <c r="GQ28" s="280"/>
      <c r="GR28" s="280"/>
      <c r="GS28" s="280"/>
      <c r="GT28" s="280"/>
      <c r="GU28" s="280"/>
      <c r="GV28" s="280"/>
      <c r="GW28" s="280"/>
      <c r="GX28" s="280"/>
      <c r="GY28" s="280"/>
      <c r="GZ28" s="280"/>
      <c r="HA28" s="280"/>
      <c r="HB28" s="280"/>
      <c r="HC28" s="280"/>
      <c r="HD28" s="280"/>
      <c r="HE28" s="280"/>
      <c r="HF28" s="280"/>
      <c r="HG28" s="280"/>
      <c r="HH28" s="280"/>
      <c r="HI28" s="280"/>
      <c r="HJ28" s="280"/>
      <c r="HK28" s="280"/>
      <c r="HL28" s="280"/>
      <c r="HM28" s="280"/>
      <c r="HN28" s="280"/>
      <c r="HO28" s="280"/>
      <c r="HP28" s="280"/>
      <c r="HQ28" s="280"/>
      <c r="HR28" s="280"/>
      <c r="HS28" s="280"/>
      <c r="HT28" s="280"/>
      <c r="HU28" s="280"/>
      <c r="HV28" s="280"/>
      <c r="HW28" s="280"/>
      <c r="HX28" s="280"/>
      <c r="HY28" s="280"/>
      <c r="HZ28" s="280"/>
      <c r="IA28" s="280"/>
      <c r="IB28" s="280"/>
      <c r="IC28" s="280"/>
      <c r="ID28" s="280"/>
      <c r="IE28" s="280"/>
      <c r="IF28" s="280"/>
      <c r="IG28" s="280"/>
      <c r="IH28" s="280"/>
      <c r="II28" s="280"/>
      <c r="IJ28" s="280"/>
      <c r="IK28" s="280"/>
      <c r="IL28" s="280"/>
      <c r="IM28" s="280"/>
      <c r="IN28" s="280"/>
      <c r="IO28" s="280"/>
      <c r="IP28" s="280"/>
      <c r="IQ28" s="280"/>
      <c r="IR28" s="280"/>
      <c r="IS28" s="280"/>
      <c r="IT28" s="280"/>
      <c r="IU28" s="280"/>
      <c r="IV28" s="280"/>
    </row>
    <row r="29" spans="1:256" ht="33.75" customHeight="1">
      <c r="A29" s="280"/>
      <c r="B29" s="178"/>
      <c r="C29" s="283"/>
      <c r="D29" s="284"/>
      <c r="E29" s="235"/>
      <c r="F29" s="235"/>
      <c r="G29" s="235"/>
      <c r="H29" s="235"/>
      <c r="I29" s="235"/>
      <c r="J29" s="281"/>
      <c r="K29" s="549"/>
      <c r="L29" s="552"/>
      <c r="M29" s="552"/>
      <c r="N29" s="195"/>
      <c r="O29" s="280"/>
      <c r="P29" s="280"/>
      <c r="Q29" s="280"/>
      <c r="R29" s="280"/>
      <c r="S29" s="280"/>
      <c r="T29" s="280"/>
      <c r="U29" s="550"/>
      <c r="V29" s="550"/>
      <c r="W29" s="550"/>
      <c r="X29" s="550"/>
      <c r="Y29" s="525"/>
      <c r="Z29" s="525"/>
      <c r="AA29" s="525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  <c r="FO29" s="280"/>
      <c r="FP29" s="280"/>
      <c r="FQ29" s="280"/>
      <c r="FR29" s="280"/>
      <c r="FS29" s="280"/>
      <c r="FT29" s="280"/>
      <c r="FU29" s="280"/>
      <c r="FV29" s="280"/>
      <c r="FW29" s="280"/>
      <c r="FX29" s="280"/>
      <c r="FY29" s="280"/>
      <c r="FZ29" s="280"/>
      <c r="GA29" s="280"/>
      <c r="GB29" s="280"/>
      <c r="GC29" s="280"/>
      <c r="GD29" s="280"/>
      <c r="GE29" s="280"/>
      <c r="GF29" s="280"/>
      <c r="GG29" s="280"/>
      <c r="GH29" s="280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0"/>
      <c r="GT29" s="280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0"/>
      <c r="HF29" s="280"/>
      <c r="HG29" s="280"/>
      <c r="HH29" s="280"/>
      <c r="HI29" s="280"/>
      <c r="HJ29" s="280"/>
      <c r="HK29" s="280"/>
      <c r="HL29" s="280"/>
      <c r="HM29" s="280"/>
      <c r="HN29" s="280"/>
      <c r="HO29" s="280"/>
      <c r="HP29" s="280"/>
      <c r="HQ29" s="280"/>
      <c r="HR29" s="280"/>
      <c r="HS29" s="280"/>
      <c r="HT29" s="280"/>
      <c r="HU29" s="280"/>
      <c r="HV29" s="280"/>
      <c r="HW29" s="280"/>
      <c r="HX29" s="280"/>
      <c r="HY29" s="280"/>
      <c r="HZ29" s="280"/>
      <c r="IA29" s="280"/>
      <c r="IB29" s="280"/>
      <c r="IC29" s="280"/>
      <c r="ID29" s="280"/>
      <c r="IE29" s="280"/>
      <c r="IF29" s="280"/>
      <c r="IG29" s="280"/>
      <c r="IH29" s="280"/>
      <c r="II29" s="280"/>
      <c r="IJ29" s="280"/>
      <c r="IK29" s="280"/>
      <c r="IL29" s="280"/>
      <c r="IM29" s="280"/>
      <c r="IN29" s="280"/>
      <c r="IO29" s="280"/>
      <c r="IP29" s="280"/>
      <c r="IQ29" s="280"/>
      <c r="IR29" s="280"/>
      <c r="IS29" s="280"/>
      <c r="IT29" s="280"/>
      <c r="IU29" s="280"/>
      <c r="IV29" s="280"/>
    </row>
    <row r="30" spans="1:256" s="286" customFormat="1" ht="20.25">
      <c r="A30" s="195"/>
      <c r="B30" s="285"/>
      <c r="C30" s="283"/>
      <c r="D30" s="284"/>
      <c r="E30" s="236"/>
      <c r="F30" s="236"/>
      <c r="G30" s="236"/>
      <c r="H30" s="236"/>
      <c r="I30" s="236"/>
      <c r="J30" s="236"/>
      <c r="K30" s="552"/>
      <c r="L30" s="552"/>
      <c r="M30" s="552"/>
      <c r="N30" s="195"/>
      <c r="O30" s="195"/>
      <c r="P30" s="195"/>
      <c r="Q30" s="280"/>
      <c r="R30" s="280"/>
      <c r="S30" s="280"/>
      <c r="T30" s="280"/>
      <c r="U30" s="550"/>
      <c r="V30" s="550"/>
      <c r="W30" s="550"/>
      <c r="X30" s="550"/>
      <c r="Y30" s="525"/>
      <c r="Z30" s="525"/>
      <c r="AA30" s="525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280"/>
      <c r="FG30" s="280"/>
      <c r="FH30" s="280"/>
      <c r="FI30" s="280"/>
      <c r="FJ30" s="280"/>
      <c r="FK30" s="280"/>
      <c r="FL30" s="280"/>
      <c r="FM30" s="280"/>
      <c r="FN30" s="280"/>
      <c r="FO30" s="280"/>
      <c r="FP30" s="280"/>
      <c r="FQ30" s="280"/>
      <c r="FR30" s="280"/>
      <c r="FS30" s="280"/>
      <c r="FT30" s="280"/>
      <c r="FU30" s="280"/>
      <c r="FV30" s="280"/>
      <c r="FW30" s="280"/>
      <c r="FX30" s="280"/>
      <c r="FY30" s="280"/>
      <c r="FZ30" s="280"/>
      <c r="GA30" s="280"/>
      <c r="GB30" s="280"/>
      <c r="GC30" s="280"/>
      <c r="GD30" s="280"/>
      <c r="GE30" s="280"/>
      <c r="GF30" s="280"/>
      <c r="GG30" s="280"/>
      <c r="GH30" s="280"/>
      <c r="GI30" s="280"/>
      <c r="GJ30" s="280"/>
      <c r="GK30" s="280"/>
      <c r="GL30" s="280"/>
      <c r="GM30" s="280"/>
      <c r="GN30" s="280"/>
      <c r="GO30" s="280"/>
      <c r="GP30" s="280"/>
      <c r="GQ30" s="280"/>
      <c r="GR30" s="280"/>
      <c r="GS30" s="280"/>
      <c r="GT30" s="280"/>
      <c r="GU30" s="280"/>
      <c r="GV30" s="280"/>
      <c r="GW30" s="280"/>
      <c r="GX30" s="280"/>
      <c r="GY30" s="280"/>
      <c r="GZ30" s="280"/>
      <c r="HA30" s="280"/>
      <c r="HB30" s="280"/>
      <c r="HC30" s="280"/>
      <c r="HD30" s="280"/>
      <c r="HE30" s="280"/>
      <c r="HF30" s="280"/>
      <c r="HG30" s="280"/>
      <c r="HH30" s="280"/>
      <c r="HI30" s="280"/>
      <c r="HJ30" s="280"/>
      <c r="HK30" s="280"/>
      <c r="HL30" s="280"/>
      <c r="HM30" s="280"/>
      <c r="HN30" s="280"/>
      <c r="HO30" s="280"/>
      <c r="HP30" s="280"/>
      <c r="HQ30" s="280"/>
      <c r="HR30" s="280"/>
      <c r="HS30" s="280"/>
      <c r="HT30" s="280"/>
      <c r="HU30" s="280"/>
      <c r="HV30" s="280"/>
      <c r="HW30" s="280"/>
      <c r="HX30" s="280"/>
      <c r="HY30" s="280"/>
      <c r="HZ30" s="280"/>
      <c r="IA30" s="280"/>
      <c r="IB30" s="280"/>
      <c r="IC30" s="280"/>
      <c r="ID30" s="280"/>
      <c r="IE30" s="280"/>
      <c r="IF30" s="280"/>
      <c r="IG30" s="280"/>
      <c r="IH30" s="280"/>
      <c r="II30" s="280"/>
      <c r="IJ30" s="280"/>
      <c r="IK30" s="280"/>
      <c r="IL30" s="280"/>
      <c r="IM30" s="280"/>
      <c r="IN30" s="280"/>
      <c r="IO30" s="280"/>
      <c r="IP30" s="280"/>
      <c r="IQ30" s="280"/>
      <c r="IR30" s="280"/>
      <c r="IS30" s="280"/>
      <c r="IT30" s="280"/>
      <c r="IU30" s="280"/>
      <c r="IV30" s="280"/>
    </row>
    <row r="31" spans="1:256" s="279" customFormat="1" ht="30" customHeight="1">
      <c r="A31" s="280"/>
      <c r="B31" s="280"/>
      <c r="C31" s="691" t="s">
        <v>204</v>
      </c>
      <c r="D31" s="692"/>
      <c r="E31" s="692"/>
      <c r="F31" s="692"/>
      <c r="G31" s="692"/>
      <c r="H31" s="692"/>
      <c r="I31" s="692"/>
      <c r="J31" s="693"/>
      <c r="K31" s="549"/>
      <c r="L31" s="550"/>
      <c r="M31" s="550"/>
      <c r="N31" s="691" t="s">
        <v>205</v>
      </c>
      <c r="O31" s="692"/>
      <c r="P31" s="692"/>
      <c r="Q31" s="692"/>
      <c r="R31" s="692"/>
      <c r="S31" s="692"/>
      <c r="T31" s="693"/>
      <c r="U31" s="550"/>
      <c r="V31" s="550"/>
      <c r="W31" s="550"/>
      <c r="X31" s="550"/>
      <c r="Y31" s="525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0"/>
      <c r="FT31" s="280"/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0"/>
      <c r="GJ31" s="280"/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0"/>
      <c r="GZ31" s="280"/>
      <c r="HA31" s="280"/>
      <c r="HB31" s="280"/>
      <c r="HC31" s="280"/>
      <c r="HD31" s="280"/>
      <c r="HE31" s="280"/>
      <c r="HF31" s="280"/>
      <c r="HG31" s="280"/>
      <c r="HH31" s="280"/>
      <c r="HI31" s="280"/>
      <c r="HJ31" s="280"/>
      <c r="HK31" s="280"/>
      <c r="HL31" s="280"/>
      <c r="HM31" s="280"/>
      <c r="HN31" s="280"/>
      <c r="HO31" s="280"/>
      <c r="HP31" s="280"/>
      <c r="HQ31" s="280"/>
      <c r="HR31" s="280"/>
      <c r="HS31" s="280"/>
      <c r="HT31" s="280"/>
      <c r="HU31" s="280"/>
      <c r="HV31" s="280"/>
      <c r="HW31" s="280"/>
      <c r="HX31" s="280"/>
      <c r="HY31" s="280"/>
      <c r="HZ31" s="280"/>
      <c r="IA31" s="280"/>
      <c r="IB31" s="280"/>
      <c r="IC31" s="280"/>
      <c r="ID31" s="280"/>
      <c r="IE31" s="280"/>
      <c r="IF31" s="280"/>
      <c r="IG31" s="280"/>
      <c r="IH31" s="280"/>
      <c r="II31" s="280"/>
      <c r="IJ31" s="280"/>
      <c r="IK31" s="280"/>
      <c r="IL31" s="280"/>
      <c r="IM31" s="280"/>
      <c r="IN31" s="280"/>
      <c r="IO31" s="280"/>
      <c r="IP31" s="280"/>
      <c r="IQ31" s="280"/>
      <c r="IR31" s="280"/>
      <c r="IS31" s="280"/>
      <c r="IT31" s="280"/>
      <c r="IU31" s="280"/>
      <c r="IV31" s="280"/>
    </row>
    <row r="32" spans="1:256" s="279" customFormat="1" ht="48.75" customHeight="1">
      <c r="A32" s="694" t="s">
        <v>207</v>
      </c>
      <c r="B32" s="695"/>
      <c r="C32" s="696" t="s">
        <v>130</v>
      </c>
      <c r="D32" s="697"/>
      <c r="E32" s="698" t="s">
        <v>142</v>
      </c>
      <c r="F32" s="699"/>
      <c r="G32" s="700" t="s">
        <v>132</v>
      </c>
      <c r="H32" s="701"/>
      <c r="I32" s="700" t="s">
        <v>133</v>
      </c>
      <c r="J32" s="701"/>
      <c r="K32" s="549"/>
      <c r="L32" s="550"/>
      <c r="M32" s="550"/>
      <c r="N32" s="417" t="s">
        <v>130</v>
      </c>
      <c r="O32" s="698" t="s">
        <v>142</v>
      </c>
      <c r="P32" s="699"/>
      <c r="Q32" s="702" t="s">
        <v>131</v>
      </c>
      <c r="R32" s="703"/>
      <c r="S32" s="700" t="s">
        <v>133</v>
      </c>
      <c r="T32" s="701"/>
      <c r="U32" s="550"/>
      <c r="V32" s="550"/>
      <c r="W32" s="550"/>
      <c r="X32" s="550"/>
      <c r="Y32" s="525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0"/>
      <c r="FK32" s="280"/>
      <c r="FL32" s="280"/>
      <c r="FM32" s="280"/>
      <c r="FN32" s="280"/>
      <c r="FO32" s="280"/>
      <c r="FP32" s="280"/>
      <c r="FQ32" s="280"/>
      <c r="FR32" s="280"/>
      <c r="FS32" s="280"/>
      <c r="FT32" s="280"/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0"/>
      <c r="GF32" s="280"/>
      <c r="GG32" s="280"/>
      <c r="GH32" s="280"/>
      <c r="GI32" s="280"/>
      <c r="GJ32" s="280"/>
      <c r="GK32" s="280"/>
      <c r="GL32" s="280"/>
      <c r="GM32" s="280"/>
      <c r="GN32" s="280"/>
      <c r="GO32" s="280"/>
      <c r="GP32" s="280"/>
      <c r="GQ32" s="280"/>
      <c r="GR32" s="280"/>
      <c r="GS32" s="280"/>
      <c r="GT32" s="280"/>
      <c r="GU32" s="280"/>
      <c r="GV32" s="280"/>
      <c r="GW32" s="280"/>
      <c r="GX32" s="280"/>
      <c r="GY32" s="280"/>
      <c r="GZ32" s="280"/>
      <c r="HA32" s="280"/>
      <c r="HB32" s="280"/>
      <c r="HC32" s="280"/>
      <c r="HD32" s="280"/>
      <c r="HE32" s="280"/>
      <c r="HF32" s="280"/>
      <c r="HG32" s="280"/>
      <c r="HH32" s="280"/>
      <c r="HI32" s="280"/>
      <c r="HJ32" s="280"/>
      <c r="HK32" s="280"/>
      <c r="HL32" s="280"/>
      <c r="HM32" s="280"/>
      <c r="HN32" s="280"/>
      <c r="HO32" s="280"/>
      <c r="HP32" s="280"/>
      <c r="HQ32" s="280"/>
      <c r="HR32" s="280"/>
      <c r="HS32" s="280"/>
      <c r="HT32" s="280"/>
      <c r="HU32" s="280"/>
      <c r="HV32" s="280"/>
      <c r="HW32" s="280"/>
      <c r="HX32" s="280"/>
      <c r="HY32" s="280"/>
      <c r="HZ32" s="280"/>
      <c r="IA32" s="280"/>
      <c r="IB32" s="280"/>
      <c r="IC32" s="280"/>
      <c r="ID32" s="280"/>
      <c r="IE32" s="280"/>
      <c r="IF32" s="280"/>
      <c r="IG32" s="280"/>
      <c r="IH32" s="280"/>
      <c r="II32" s="280"/>
      <c r="IJ32" s="280"/>
      <c r="IK32" s="280"/>
      <c r="IL32" s="280"/>
      <c r="IM32" s="280"/>
      <c r="IN32" s="280"/>
      <c r="IO32" s="280"/>
      <c r="IP32" s="280"/>
      <c r="IQ32" s="280"/>
      <c r="IR32" s="280"/>
      <c r="IS32" s="280"/>
      <c r="IT32" s="280"/>
      <c r="IU32" s="280"/>
      <c r="IV32" s="280"/>
    </row>
    <row r="33" spans="1:25" s="280" customFormat="1" ht="30" customHeight="1">
      <c r="A33" s="525"/>
      <c r="B33" s="175"/>
      <c r="C33" s="708"/>
      <c r="D33" s="709"/>
      <c r="E33" s="704"/>
      <c r="F33" s="705"/>
      <c r="G33" s="704"/>
      <c r="H33" s="705"/>
      <c r="I33" s="706">
        <f>DATEDIF(E33,G33,"d")</f>
        <v>0</v>
      </c>
      <c r="J33" s="707"/>
      <c r="K33" s="549"/>
      <c r="L33" s="550"/>
      <c r="M33" s="282">
        <f>COUNT(N33:N37)</f>
        <v>0</v>
      </c>
      <c r="N33" s="517"/>
      <c r="O33" s="704"/>
      <c r="P33" s="705"/>
      <c r="Q33" s="704"/>
      <c r="R33" s="705"/>
      <c r="S33" s="706">
        <f>DATEDIF(O33,Q33,"d")</f>
        <v>0</v>
      </c>
      <c r="T33" s="707"/>
      <c r="U33" s="551">
        <f>COUNTIF(S33:T37,"=0")</f>
        <v>5</v>
      </c>
      <c r="V33" s="550">
        <f>COUNTIF(S33:T37,"&lt;=120")</f>
        <v>5</v>
      </c>
      <c r="W33" s="550">
        <f>V33-U33</f>
        <v>0</v>
      </c>
      <c r="X33" s="550"/>
      <c r="Y33" s="525"/>
    </row>
    <row r="34" spans="1:25" s="280" customFormat="1" ht="30" customHeight="1">
      <c r="A34" s="525"/>
      <c r="B34" s="175"/>
      <c r="C34" s="708"/>
      <c r="D34" s="709"/>
      <c r="E34" s="704"/>
      <c r="F34" s="705"/>
      <c r="G34" s="704"/>
      <c r="H34" s="705"/>
      <c r="I34" s="706">
        <f>DATEDIF(E34,G34,"d")</f>
        <v>0</v>
      </c>
      <c r="J34" s="707"/>
      <c r="K34" s="549"/>
      <c r="L34" s="550"/>
      <c r="M34" s="550"/>
      <c r="N34" s="517"/>
      <c r="O34" s="704"/>
      <c r="P34" s="705"/>
      <c r="Q34" s="704"/>
      <c r="R34" s="705"/>
      <c r="S34" s="706">
        <f>DATEDIF(O34,Q34,"d")</f>
        <v>0</v>
      </c>
      <c r="T34" s="707"/>
      <c r="U34" s="525"/>
      <c r="V34" s="525"/>
      <c r="W34" s="525"/>
      <c r="X34" s="525"/>
      <c r="Y34" s="525"/>
    </row>
    <row r="35" spans="1:25" s="280" customFormat="1" ht="30" customHeight="1">
      <c r="A35" s="525"/>
      <c r="B35" s="175"/>
      <c r="C35" s="708"/>
      <c r="D35" s="709"/>
      <c r="E35" s="704"/>
      <c r="F35" s="705"/>
      <c r="G35" s="704"/>
      <c r="H35" s="705"/>
      <c r="I35" s="706">
        <f>DATEDIF(E35,G35,"d")</f>
        <v>0</v>
      </c>
      <c r="J35" s="707"/>
      <c r="K35" s="549"/>
      <c r="L35" s="550"/>
      <c r="M35" s="550"/>
      <c r="N35" s="517"/>
      <c r="O35" s="704"/>
      <c r="P35" s="705"/>
      <c r="Q35" s="704"/>
      <c r="R35" s="705"/>
      <c r="S35" s="706">
        <f>DATEDIF(O35,Q35,"d")</f>
        <v>0</v>
      </c>
      <c r="T35" s="707"/>
      <c r="U35" s="525"/>
      <c r="V35" s="525"/>
      <c r="W35" s="525"/>
      <c r="X35" s="525"/>
      <c r="Y35" s="525"/>
    </row>
    <row r="36" spans="1:256" s="186" customFormat="1" ht="30" customHeight="1">
      <c r="A36" s="525"/>
      <c r="B36" s="175"/>
      <c r="C36" s="708"/>
      <c r="D36" s="709"/>
      <c r="E36" s="704"/>
      <c r="F36" s="705"/>
      <c r="G36" s="704"/>
      <c r="H36" s="705"/>
      <c r="I36" s="706">
        <f>DATEDIF(E36,G36,"d")</f>
        <v>0</v>
      </c>
      <c r="J36" s="707"/>
      <c r="K36" s="549"/>
      <c r="L36" s="550"/>
      <c r="M36" s="550"/>
      <c r="N36" s="517"/>
      <c r="O36" s="704"/>
      <c r="P36" s="705"/>
      <c r="Q36" s="704"/>
      <c r="R36" s="705"/>
      <c r="S36" s="706">
        <f>DATEDIF(O36,Q36,"d")</f>
        <v>0</v>
      </c>
      <c r="T36" s="707"/>
      <c r="U36" s="525"/>
      <c r="V36" s="525"/>
      <c r="W36" s="525"/>
      <c r="X36" s="525"/>
      <c r="Y36" s="525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  <c r="FO36" s="280"/>
      <c r="FP36" s="280"/>
      <c r="FQ36" s="280"/>
      <c r="FR36" s="280"/>
      <c r="FS36" s="280"/>
      <c r="FT36" s="280"/>
      <c r="FU36" s="280"/>
      <c r="FV36" s="280"/>
      <c r="FW36" s="280"/>
      <c r="FX36" s="280"/>
      <c r="FY36" s="280"/>
      <c r="FZ36" s="280"/>
      <c r="GA36" s="280"/>
      <c r="GB36" s="280"/>
      <c r="GC36" s="280"/>
      <c r="GD36" s="280"/>
      <c r="GE36" s="280"/>
      <c r="GF36" s="280"/>
      <c r="GG36" s="280"/>
      <c r="GH36" s="280"/>
      <c r="GI36" s="280"/>
      <c r="GJ36" s="280"/>
      <c r="GK36" s="280"/>
      <c r="GL36" s="280"/>
      <c r="GM36" s="280"/>
      <c r="GN36" s="280"/>
      <c r="GO36" s="280"/>
      <c r="GP36" s="280"/>
      <c r="GQ36" s="280"/>
      <c r="GR36" s="280"/>
      <c r="GS36" s="280"/>
      <c r="GT36" s="280"/>
      <c r="GU36" s="280"/>
      <c r="GV36" s="280"/>
      <c r="GW36" s="280"/>
      <c r="GX36" s="280"/>
      <c r="GY36" s="280"/>
      <c r="GZ36" s="280"/>
      <c r="HA36" s="280"/>
      <c r="HB36" s="280"/>
      <c r="HC36" s="280"/>
      <c r="HD36" s="280"/>
      <c r="HE36" s="280"/>
      <c r="HF36" s="280"/>
      <c r="HG36" s="280"/>
      <c r="HH36" s="280"/>
      <c r="HI36" s="280"/>
      <c r="HJ36" s="280"/>
      <c r="HK36" s="280"/>
      <c r="HL36" s="280"/>
      <c r="HM36" s="280"/>
      <c r="HN36" s="280"/>
      <c r="HO36" s="280"/>
      <c r="HP36" s="280"/>
      <c r="HQ36" s="280"/>
      <c r="HR36" s="280"/>
      <c r="HS36" s="280"/>
      <c r="HT36" s="280"/>
      <c r="HU36" s="280"/>
      <c r="HV36" s="280"/>
      <c r="HW36" s="280"/>
      <c r="HX36" s="280"/>
      <c r="HY36" s="280"/>
      <c r="HZ36" s="280"/>
      <c r="IA36" s="280"/>
      <c r="IB36" s="280"/>
      <c r="IC36" s="280"/>
      <c r="ID36" s="280"/>
      <c r="IE36" s="280"/>
      <c r="IF36" s="280"/>
      <c r="IG36" s="280"/>
      <c r="IH36" s="280"/>
      <c r="II36" s="280"/>
      <c r="IJ36" s="280"/>
      <c r="IK36" s="280"/>
      <c r="IL36" s="280"/>
      <c r="IM36" s="280"/>
      <c r="IN36" s="280"/>
      <c r="IO36" s="280"/>
      <c r="IP36" s="280"/>
      <c r="IQ36" s="280"/>
      <c r="IR36" s="280"/>
      <c r="IS36" s="280"/>
      <c r="IT36" s="280"/>
      <c r="IU36" s="280"/>
      <c r="IV36" s="280"/>
    </row>
    <row r="37" spans="1:256" s="119" customFormat="1" ht="30" customHeight="1">
      <c r="A37" s="525"/>
      <c r="B37" s="282">
        <f>COUNT(C33:D37)</f>
        <v>0</v>
      </c>
      <c r="C37" s="708"/>
      <c r="D37" s="709"/>
      <c r="E37" s="704"/>
      <c r="F37" s="705"/>
      <c r="G37" s="704"/>
      <c r="H37" s="705"/>
      <c r="I37" s="706">
        <f>DATEDIF(E37,G37,"d")</f>
        <v>0</v>
      </c>
      <c r="J37" s="707"/>
      <c r="K37" s="551">
        <f>COUNTIF(I33:J37,"=0")</f>
        <v>5</v>
      </c>
      <c r="L37" s="550">
        <f>COUNTIF(I33:J37,"&lt;=120")</f>
        <v>5</v>
      </c>
      <c r="M37" s="550">
        <f>L37-K37</f>
        <v>0</v>
      </c>
      <c r="N37" s="517"/>
      <c r="O37" s="704"/>
      <c r="P37" s="705"/>
      <c r="Q37" s="704"/>
      <c r="R37" s="705"/>
      <c r="S37" s="706">
        <f>DATEDIF(O37,Q37,"d")</f>
        <v>0</v>
      </c>
      <c r="T37" s="707"/>
      <c r="U37" s="525"/>
      <c r="V37" s="525"/>
      <c r="W37" s="525"/>
      <c r="X37" s="525"/>
      <c r="Y37" s="525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  <c r="FO37" s="280"/>
      <c r="FP37" s="280"/>
      <c r="FQ37" s="280"/>
      <c r="FR37" s="280"/>
      <c r="FS37" s="280"/>
      <c r="FT37" s="280"/>
      <c r="FU37" s="280"/>
      <c r="FV37" s="280"/>
      <c r="FW37" s="280"/>
      <c r="FX37" s="280"/>
      <c r="FY37" s="280"/>
      <c r="FZ37" s="280"/>
      <c r="GA37" s="280"/>
      <c r="GB37" s="280"/>
      <c r="GC37" s="280"/>
      <c r="GD37" s="280"/>
      <c r="GE37" s="280"/>
      <c r="GF37" s="280"/>
      <c r="GG37" s="280"/>
      <c r="GH37" s="280"/>
      <c r="GI37" s="280"/>
      <c r="GJ37" s="280"/>
      <c r="GK37" s="280"/>
      <c r="GL37" s="280"/>
      <c r="GM37" s="280"/>
      <c r="GN37" s="280"/>
      <c r="GO37" s="280"/>
      <c r="GP37" s="280"/>
      <c r="GQ37" s="280"/>
      <c r="GR37" s="280"/>
      <c r="GS37" s="280"/>
      <c r="GT37" s="280"/>
      <c r="GU37" s="280"/>
      <c r="GV37" s="280"/>
      <c r="GW37" s="280"/>
      <c r="GX37" s="280"/>
      <c r="GY37" s="280"/>
      <c r="GZ37" s="280"/>
      <c r="HA37" s="280"/>
      <c r="HB37" s="280"/>
      <c r="HC37" s="280"/>
      <c r="HD37" s="280"/>
      <c r="HE37" s="280"/>
      <c r="HF37" s="280"/>
      <c r="HG37" s="280"/>
      <c r="HH37" s="280"/>
      <c r="HI37" s="280"/>
      <c r="HJ37" s="280"/>
      <c r="HK37" s="280"/>
      <c r="HL37" s="280"/>
      <c r="HM37" s="280"/>
      <c r="HN37" s="280"/>
      <c r="HO37" s="280"/>
      <c r="HP37" s="280"/>
      <c r="HQ37" s="280"/>
      <c r="HR37" s="280"/>
      <c r="HS37" s="280"/>
      <c r="HT37" s="280"/>
      <c r="HU37" s="280"/>
      <c r="HV37" s="280"/>
      <c r="HW37" s="280"/>
      <c r="HX37" s="280"/>
      <c r="HY37" s="280"/>
      <c r="HZ37" s="280"/>
      <c r="IA37" s="280"/>
      <c r="IB37" s="280"/>
      <c r="IC37" s="280"/>
      <c r="ID37" s="280"/>
      <c r="IE37" s="280"/>
      <c r="IF37" s="280"/>
      <c r="IG37" s="280"/>
      <c r="IH37" s="280"/>
      <c r="II37" s="280"/>
      <c r="IJ37" s="280"/>
      <c r="IK37" s="280"/>
      <c r="IL37" s="280"/>
      <c r="IM37" s="280"/>
      <c r="IN37" s="280"/>
      <c r="IO37" s="280"/>
      <c r="IP37" s="280"/>
      <c r="IQ37" s="280"/>
      <c r="IR37" s="280"/>
      <c r="IS37" s="280"/>
      <c r="IT37" s="280"/>
      <c r="IU37" s="280"/>
      <c r="IV37" s="280"/>
    </row>
    <row r="38" spans="1:256" s="119" customFormat="1" ht="20.25">
      <c r="A38" s="280"/>
      <c r="B38" s="122"/>
      <c r="C38" s="280"/>
      <c r="D38" s="284" t="s">
        <v>61</v>
      </c>
      <c r="E38" s="235"/>
      <c r="F38" s="235"/>
      <c r="G38" s="235"/>
      <c r="H38" s="235"/>
      <c r="I38" s="235"/>
      <c r="J38" s="281"/>
      <c r="K38" s="530"/>
      <c r="L38" s="525"/>
      <c r="M38" s="525"/>
      <c r="N38" s="280"/>
      <c r="O38" s="280"/>
      <c r="P38" s="280"/>
      <c r="Q38" s="280"/>
      <c r="R38" s="280"/>
      <c r="S38" s="280"/>
      <c r="T38" s="280"/>
      <c r="U38" s="525"/>
      <c r="V38" s="525"/>
      <c r="W38" s="525"/>
      <c r="X38" s="525"/>
      <c r="Y38" s="525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0"/>
      <c r="FF38" s="280"/>
      <c r="FG38" s="280"/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/>
      <c r="FS38" s="280"/>
      <c r="FT38" s="280"/>
      <c r="FU38" s="280"/>
      <c r="FV38" s="280"/>
      <c r="FW38" s="280"/>
      <c r="FX38" s="280"/>
      <c r="FY38" s="280"/>
      <c r="FZ38" s="280"/>
      <c r="GA38" s="280"/>
      <c r="GB38" s="280"/>
      <c r="GC38" s="280"/>
      <c r="GD38" s="280"/>
      <c r="GE38" s="280"/>
      <c r="GF38" s="280"/>
      <c r="GG38" s="280"/>
      <c r="GH38" s="280"/>
      <c r="GI38" s="280"/>
      <c r="GJ38" s="280"/>
      <c r="GK38" s="280"/>
      <c r="GL38" s="280"/>
      <c r="GM38" s="280"/>
      <c r="GN38" s="280"/>
      <c r="GO38" s="280"/>
      <c r="GP38" s="280"/>
      <c r="GQ38" s="280"/>
      <c r="GR38" s="280"/>
      <c r="GS38" s="280"/>
      <c r="GT38" s="280"/>
      <c r="GU38" s="280"/>
      <c r="GV38" s="280"/>
      <c r="GW38" s="280"/>
      <c r="GX38" s="280"/>
      <c r="GY38" s="280"/>
      <c r="GZ38" s="280"/>
      <c r="HA38" s="280"/>
      <c r="HB38" s="280"/>
      <c r="HC38" s="280"/>
      <c r="HD38" s="280"/>
      <c r="HE38" s="280"/>
      <c r="HF38" s="280"/>
      <c r="HG38" s="280"/>
      <c r="HH38" s="280"/>
      <c r="HI38" s="280"/>
      <c r="HJ38" s="280"/>
      <c r="HK38" s="280"/>
      <c r="HL38" s="280"/>
      <c r="HM38" s="280"/>
      <c r="HN38" s="280"/>
      <c r="HO38" s="280"/>
      <c r="HP38" s="280"/>
      <c r="HQ38" s="280"/>
      <c r="HR38" s="280"/>
      <c r="HS38" s="280"/>
      <c r="HT38" s="280"/>
      <c r="HU38" s="280"/>
      <c r="HV38" s="280"/>
      <c r="HW38" s="280"/>
      <c r="HX38" s="280"/>
      <c r="HY38" s="280"/>
      <c r="HZ38" s="280"/>
      <c r="IA38" s="280"/>
      <c r="IB38" s="280"/>
      <c r="IC38" s="280"/>
      <c r="ID38" s="280"/>
      <c r="IE38" s="280"/>
      <c r="IF38" s="280"/>
      <c r="IG38" s="280"/>
      <c r="IH38" s="280"/>
      <c r="II38" s="280"/>
      <c r="IJ38" s="280"/>
      <c r="IK38" s="280"/>
      <c r="IL38" s="280"/>
      <c r="IM38" s="280"/>
      <c r="IN38" s="280"/>
      <c r="IO38" s="280"/>
      <c r="IP38" s="280"/>
      <c r="IQ38" s="280"/>
      <c r="IR38" s="280"/>
      <c r="IS38" s="280"/>
      <c r="IT38" s="280"/>
      <c r="IU38" s="280"/>
      <c r="IV38" s="280"/>
    </row>
    <row r="39" spans="1:256" ht="20.25">
      <c r="A39" s="186"/>
      <c r="B39" s="186"/>
      <c r="C39" s="186"/>
      <c r="D39" s="233"/>
      <c r="E39" s="233"/>
      <c r="F39" s="233"/>
      <c r="G39" s="233"/>
      <c r="H39" s="233"/>
      <c r="I39" s="233"/>
      <c r="J39" s="233"/>
      <c r="K39" s="233"/>
      <c r="L39" s="237"/>
      <c r="M39" s="237"/>
      <c r="N39" s="186"/>
      <c r="O39" s="186"/>
      <c r="P39" s="186"/>
      <c r="Q39" s="186"/>
      <c r="R39" s="186"/>
      <c r="S39" s="186"/>
      <c r="T39" s="186"/>
      <c r="U39" s="536"/>
      <c r="V39" s="536"/>
      <c r="W39" s="536"/>
      <c r="X39" s="536"/>
      <c r="Y39" s="53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286" customFormat="1" ht="30" customHeight="1">
      <c r="A40" s="710" t="s">
        <v>135</v>
      </c>
      <c r="B40" s="711"/>
      <c r="C40" s="687" t="s">
        <v>211</v>
      </c>
      <c r="D40" s="687"/>
      <c r="E40" s="687"/>
      <c r="F40" s="687"/>
      <c r="G40" s="687"/>
      <c r="H40" s="687"/>
      <c r="I40" s="687"/>
      <c r="J40" s="687"/>
      <c r="K40" s="687"/>
      <c r="L40" s="687"/>
      <c r="M40" s="415"/>
      <c r="N40" s="186"/>
      <c r="O40" s="119"/>
      <c r="P40" s="119"/>
      <c r="Q40" s="119"/>
      <c r="R40" s="119"/>
      <c r="S40" s="119"/>
      <c r="T40" s="119"/>
      <c r="U40" s="537"/>
      <c r="V40" s="537"/>
      <c r="W40" s="537"/>
      <c r="X40" s="537"/>
      <c r="Y40" s="537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</row>
    <row r="41" spans="1:256" s="286" customFormat="1" ht="20.25">
      <c r="A41" s="124"/>
      <c r="B41" s="275"/>
      <c r="C41" s="174"/>
      <c r="D41" s="287"/>
      <c r="E41" s="125"/>
      <c r="F41" s="125"/>
      <c r="G41" s="126"/>
      <c r="H41" s="126"/>
      <c r="I41" s="125"/>
      <c r="J41" s="125"/>
      <c r="K41" s="125"/>
      <c r="L41" s="125"/>
      <c r="M41" s="12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  <c r="FQ41" s="275"/>
      <c r="FR41" s="275"/>
      <c r="FS41" s="275"/>
      <c r="FT41" s="275"/>
      <c r="FU41" s="275"/>
      <c r="FV41" s="275"/>
      <c r="FW41" s="275"/>
      <c r="FX41" s="275"/>
      <c r="FY41" s="275"/>
      <c r="FZ41" s="275"/>
      <c r="GA41" s="275"/>
      <c r="GB41" s="275"/>
      <c r="GC41" s="275"/>
      <c r="GD41" s="275"/>
      <c r="GE41" s="275"/>
      <c r="GF41" s="275"/>
      <c r="GG41" s="275"/>
      <c r="GH41" s="275"/>
      <c r="GI41" s="275"/>
      <c r="GJ41" s="275"/>
      <c r="GK41" s="275"/>
      <c r="GL41" s="275"/>
      <c r="GM41" s="275"/>
      <c r="GN41" s="275"/>
      <c r="GO41" s="275"/>
      <c r="GP41" s="275"/>
      <c r="GQ41" s="275"/>
      <c r="GR41" s="275"/>
      <c r="GS41" s="275"/>
      <c r="GT41" s="275"/>
      <c r="GU41" s="275"/>
      <c r="GV41" s="275"/>
      <c r="GW41" s="275"/>
      <c r="GX41" s="275"/>
      <c r="GY41" s="275"/>
      <c r="GZ41" s="275"/>
      <c r="HA41" s="275"/>
      <c r="HB41" s="275"/>
      <c r="HC41" s="275"/>
      <c r="HD41" s="275"/>
      <c r="HE41" s="275"/>
      <c r="HF41" s="275"/>
      <c r="HG41" s="275"/>
      <c r="HH41" s="275"/>
      <c r="HI41" s="275"/>
      <c r="HJ41" s="275"/>
      <c r="HK41" s="275"/>
      <c r="HL41" s="275"/>
      <c r="HM41" s="275"/>
      <c r="HN41" s="275"/>
      <c r="HO41" s="275"/>
      <c r="HP41" s="275"/>
      <c r="HQ41" s="275"/>
      <c r="HR41" s="275"/>
      <c r="HS41" s="275"/>
      <c r="HT41" s="275"/>
      <c r="HU41" s="275"/>
      <c r="HV41" s="275"/>
      <c r="HW41" s="275"/>
      <c r="HX41" s="275"/>
      <c r="HY41" s="275"/>
      <c r="HZ41" s="275"/>
      <c r="IA41" s="275"/>
      <c r="IB41" s="275"/>
      <c r="IC41" s="275"/>
      <c r="ID41" s="275"/>
      <c r="IE41" s="275"/>
      <c r="IF41" s="275"/>
      <c r="IG41" s="275"/>
      <c r="IH41" s="275"/>
      <c r="II41" s="275"/>
      <c r="IJ41" s="275"/>
      <c r="IK41" s="275"/>
      <c r="IL41" s="275"/>
      <c r="IM41" s="275"/>
      <c r="IN41" s="275"/>
      <c r="IO41" s="275"/>
      <c r="IP41" s="275"/>
      <c r="IQ41" s="275"/>
      <c r="IR41" s="275"/>
      <c r="IS41" s="275"/>
      <c r="IT41" s="275"/>
      <c r="IU41" s="275"/>
      <c r="IV41" s="275"/>
    </row>
    <row r="42" spans="4:19" s="286" customFormat="1" ht="57" customHeight="1">
      <c r="D42" s="712" t="s">
        <v>176</v>
      </c>
      <c r="E42" s="713"/>
      <c r="F42" s="713"/>
      <c r="G42" s="713"/>
      <c r="H42" s="713"/>
      <c r="I42" s="714"/>
      <c r="J42" s="361">
        <f>B52+B60</f>
        <v>0</v>
      </c>
      <c r="K42" s="531"/>
      <c r="L42" s="532"/>
      <c r="M42" s="533"/>
      <c r="N42" s="533"/>
      <c r="O42" s="533"/>
      <c r="P42" s="533"/>
      <c r="Q42" s="533"/>
      <c r="R42" s="533"/>
      <c r="S42" s="533"/>
    </row>
    <row r="43" spans="1:256" s="288" customFormat="1" ht="57" customHeight="1">
      <c r="A43" s="286"/>
      <c r="B43" s="286"/>
      <c r="C43" s="286"/>
      <c r="D43" s="712" t="s">
        <v>136</v>
      </c>
      <c r="E43" s="713"/>
      <c r="F43" s="713"/>
      <c r="G43" s="713"/>
      <c r="H43" s="713"/>
      <c r="I43" s="714"/>
      <c r="J43" s="361">
        <f>O52+O60</f>
        <v>0</v>
      </c>
      <c r="K43" s="531"/>
      <c r="L43" s="532"/>
      <c r="M43" s="533"/>
      <c r="N43" s="533"/>
      <c r="O43" s="533"/>
      <c r="P43" s="533"/>
      <c r="Q43" s="533"/>
      <c r="R43" s="533"/>
      <c r="S43" s="533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</row>
    <row r="44" spans="1:256" s="280" customFormat="1" ht="57" customHeight="1">
      <c r="A44" s="286"/>
      <c r="B44" s="286"/>
      <c r="C44" s="286"/>
      <c r="D44" s="712" t="s">
        <v>208</v>
      </c>
      <c r="E44" s="713"/>
      <c r="F44" s="713"/>
      <c r="G44" s="713"/>
      <c r="H44" s="713"/>
      <c r="I44" s="714"/>
      <c r="J44" s="362" t="e">
        <f>J43*100/J42</f>
        <v>#DIV/0!</v>
      </c>
      <c r="K44" s="531"/>
      <c r="L44" s="533"/>
      <c r="M44" s="533"/>
      <c r="N44" s="533"/>
      <c r="O44" s="533"/>
      <c r="P44" s="533"/>
      <c r="Q44" s="533"/>
      <c r="R44" s="533"/>
      <c r="S44" s="533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86"/>
      <c r="FG44" s="286"/>
      <c r="FH44" s="286"/>
      <c r="FI44" s="286"/>
      <c r="FJ44" s="286"/>
      <c r="FK44" s="286"/>
      <c r="FL44" s="286"/>
      <c r="FM44" s="286"/>
      <c r="FN44" s="286"/>
      <c r="FO44" s="286"/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86"/>
      <c r="GR44" s="286"/>
      <c r="GS44" s="286"/>
      <c r="GT44" s="286"/>
      <c r="GU44" s="286"/>
      <c r="GV44" s="286"/>
      <c r="GW44" s="286"/>
      <c r="GX44" s="286"/>
      <c r="GY44" s="286"/>
      <c r="GZ44" s="286"/>
      <c r="HA44" s="286"/>
      <c r="HB44" s="286"/>
      <c r="HC44" s="286"/>
      <c r="HD44" s="286"/>
      <c r="HE44" s="286"/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286"/>
      <c r="IF44" s="286"/>
      <c r="IG44" s="286"/>
      <c r="IH44" s="286"/>
      <c r="II44" s="286"/>
      <c r="IJ44" s="286"/>
      <c r="IK44" s="286"/>
      <c r="IL44" s="286"/>
      <c r="IM44" s="286"/>
      <c r="IN44" s="286"/>
      <c r="IO44" s="286"/>
      <c r="IP44" s="286"/>
      <c r="IQ44" s="286"/>
      <c r="IR44" s="286"/>
      <c r="IS44" s="286"/>
      <c r="IT44" s="286"/>
      <c r="IU44" s="286"/>
      <c r="IV44" s="286"/>
    </row>
    <row r="45" spans="1:256" s="280" customFormat="1" ht="20.25">
      <c r="A45" s="275"/>
      <c r="B45" s="275"/>
      <c r="C45" s="275"/>
      <c r="D45" s="289"/>
      <c r="E45" s="275"/>
      <c r="F45" s="275"/>
      <c r="G45" s="275"/>
      <c r="H45" s="275"/>
      <c r="I45" s="275"/>
      <c r="J45" s="275"/>
      <c r="K45" s="277"/>
      <c r="L45" s="277"/>
      <c r="M45" s="277"/>
      <c r="N45" s="277"/>
      <c r="O45" s="277"/>
      <c r="P45" s="277"/>
      <c r="Q45" s="277"/>
      <c r="R45" s="277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5"/>
      <c r="FL45" s="275"/>
      <c r="FM45" s="275"/>
      <c r="FN45" s="275"/>
      <c r="FO45" s="275"/>
      <c r="FP45" s="275"/>
      <c r="FQ45" s="275"/>
      <c r="FR45" s="275"/>
      <c r="FS45" s="275"/>
      <c r="FT45" s="275"/>
      <c r="FU45" s="275"/>
      <c r="FV45" s="275"/>
      <c r="FW45" s="275"/>
      <c r="FX45" s="275"/>
      <c r="FY45" s="275"/>
      <c r="FZ45" s="275"/>
      <c r="GA45" s="275"/>
      <c r="GB45" s="275"/>
      <c r="GC45" s="275"/>
      <c r="GD45" s="275"/>
      <c r="GE45" s="275"/>
      <c r="GF45" s="275"/>
      <c r="GG45" s="275"/>
      <c r="GH45" s="275"/>
      <c r="GI45" s="275"/>
      <c r="GJ45" s="275"/>
      <c r="GK45" s="275"/>
      <c r="GL45" s="275"/>
      <c r="GM45" s="275"/>
      <c r="GN45" s="275"/>
      <c r="GO45" s="275"/>
      <c r="GP45" s="275"/>
      <c r="GQ45" s="275"/>
      <c r="GR45" s="275"/>
      <c r="GS45" s="275"/>
      <c r="GT45" s="275"/>
      <c r="GU45" s="275"/>
      <c r="GV45" s="275"/>
      <c r="GW45" s="275"/>
      <c r="GX45" s="275"/>
      <c r="GY45" s="275"/>
      <c r="GZ45" s="275"/>
      <c r="HA45" s="275"/>
      <c r="HB45" s="275"/>
      <c r="HC45" s="275"/>
      <c r="HD45" s="275"/>
      <c r="HE45" s="275"/>
      <c r="HF45" s="275"/>
      <c r="HG45" s="275"/>
      <c r="HH45" s="275"/>
      <c r="HI45" s="275"/>
      <c r="HJ45" s="275"/>
      <c r="HK45" s="275"/>
      <c r="HL45" s="275"/>
      <c r="HM45" s="275"/>
      <c r="HN45" s="275"/>
      <c r="HO45" s="275"/>
      <c r="HP45" s="275"/>
      <c r="HQ45" s="275"/>
      <c r="HR45" s="275"/>
      <c r="HS45" s="275"/>
      <c r="HT45" s="275"/>
      <c r="HU45" s="275"/>
      <c r="HV45" s="275"/>
      <c r="HW45" s="275"/>
      <c r="HX45" s="275"/>
      <c r="HY45" s="275"/>
      <c r="HZ45" s="275"/>
      <c r="IA45" s="275"/>
      <c r="IB45" s="275"/>
      <c r="IC45" s="275"/>
      <c r="ID45" s="275"/>
      <c r="IE45" s="275"/>
      <c r="IF45" s="275"/>
      <c r="IG45" s="275"/>
      <c r="IH45" s="275"/>
      <c r="II45" s="275"/>
      <c r="IJ45" s="275"/>
      <c r="IK45" s="275"/>
      <c r="IL45" s="275"/>
      <c r="IM45" s="275"/>
      <c r="IN45" s="275"/>
      <c r="IO45" s="275"/>
      <c r="IP45" s="275"/>
      <c r="IQ45" s="275"/>
      <c r="IR45" s="275"/>
      <c r="IS45" s="275"/>
      <c r="IT45" s="275"/>
      <c r="IU45" s="275"/>
      <c r="IV45" s="275"/>
    </row>
    <row r="46" spans="1:256" s="129" customFormat="1" ht="20.25">
      <c r="A46" s="275"/>
      <c r="B46" s="275"/>
      <c r="C46" s="275"/>
      <c r="D46" s="284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  <c r="FQ46" s="275"/>
      <c r="FR46" s="275"/>
      <c r="FS46" s="275"/>
      <c r="FT46" s="275"/>
      <c r="FU46" s="275"/>
      <c r="FV46" s="275"/>
      <c r="FW46" s="275"/>
      <c r="FX46" s="275"/>
      <c r="FY46" s="275"/>
      <c r="FZ46" s="275"/>
      <c r="GA46" s="275"/>
      <c r="GB46" s="275"/>
      <c r="GC46" s="275"/>
      <c r="GD46" s="275"/>
      <c r="GE46" s="275"/>
      <c r="GF46" s="275"/>
      <c r="GG46" s="275"/>
      <c r="GH46" s="275"/>
      <c r="GI46" s="275"/>
      <c r="GJ46" s="275"/>
      <c r="GK46" s="275"/>
      <c r="GL46" s="275"/>
      <c r="GM46" s="275"/>
      <c r="GN46" s="275"/>
      <c r="GO46" s="275"/>
      <c r="GP46" s="275"/>
      <c r="GQ46" s="275"/>
      <c r="GR46" s="275"/>
      <c r="GS46" s="275"/>
      <c r="GT46" s="275"/>
      <c r="GU46" s="275"/>
      <c r="GV46" s="275"/>
      <c r="GW46" s="275"/>
      <c r="GX46" s="275"/>
      <c r="GY46" s="275"/>
      <c r="GZ46" s="275"/>
      <c r="HA46" s="275"/>
      <c r="HB46" s="275"/>
      <c r="HC46" s="275"/>
      <c r="HD46" s="275"/>
      <c r="HE46" s="275"/>
      <c r="HF46" s="275"/>
      <c r="HG46" s="275"/>
      <c r="HH46" s="275"/>
      <c r="HI46" s="275"/>
      <c r="HJ46" s="275"/>
      <c r="HK46" s="275"/>
      <c r="HL46" s="275"/>
      <c r="HM46" s="275"/>
      <c r="HN46" s="275"/>
      <c r="HO46" s="275"/>
      <c r="HP46" s="275"/>
      <c r="HQ46" s="275"/>
      <c r="HR46" s="275"/>
      <c r="HS46" s="275"/>
      <c r="HT46" s="275"/>
      <c r="HU46" s="275"/>
      <c r="HV46" s="275"/>
      <c r="HW46" s="275"/>
      <c r="HX46" s="275"/>
      <c r="HY46" s="275"/>
      <c r="HZ46" s="275"/>
      <c r="IA46" s="275"/>
      <c r="IB46" s="275"/>
      <c r="IC46" s="275"/>
      <c r="ID46" s="275"/>
      <c r="IE46" s="275"/>
      <c r="IF46" s="275"/>
      <c r="IG46" s="275"/>
      <c r="IH46" s="275"/>
      <c r="II46" s="275"/>
      <c r="IJ46" s="275"/>
      <c r="IK46" s="275"/>
      <c r="IL46" s="275"/>
      <c r="IM46" s="275"/>
      <c r="IN46" s="275"/>
      <c r="IO46" s="275"/>
      <c r="IP46" s="275"/>
      <c r="IQ46" s="275"/>
      <c r="IR46" s="275"/>
      <c r="IS46" s="275"/>
      <c r="IT46" s="275"/>
      <c r="IU46" s="275"/>
      <c r="IV46" s="275"/>
    </row>
    <row r="47" spans="1:256" s="129" customFormat="1" ht="45.75" customHeight="1">
      <c r="A47" s="715" t="s">
        <v>137</v>
      </c>
      <c r="B47" s="716"/>
      <c r="C47" s="717" t="s">
        <v>130</v>
      </c>
      <c r="D47" s="717"/>
      <c r="E47" s="718" t="s">
        <v>143</v>
      </c>
      <c r="F47" s="718"/>
      <c r="G47" s="718"/>
      <c r="H47" s="719" t="s">
        <v>145</v>
      </c>
      <c r="I47" s="719"/>
      <c r="J47" s="719"/>
      <c r="K47" s="720" t="s">
        <v>133</v>
      </c>
      <c r="L47" s="720"/>
      <c r="M47" s="534"/>
      <c r="N47" s="524"/>
      <c r="O47" s="525"/>
      <c r="P47" s="525"/>
      <c r="Q47" s="525"/>
      <c r="R47" s="525"/>
      <c r="S47" s="525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280"/>
      <c r="FG47" s="280"/>
      <c r="FH47" s="280"/>
      <c r="FI47" s="280"/>
      <c r="FJ47" s="280"/>
      <c r="FK47" s="280"/>
      <c r="FL47" s="280"/>
      <c r="FM47" s="280"/>
      <c r="FN47" s="280"/>
      <c r="FO47" s="280"/>
      <c r="FP47" s="280"/>
      <c r="FQ47" s="280"/>
      <c r="FR47" s="280"/>
      <c r="FS47" s="280"/>
      <c r="FT47" s="280"/>
      <c r="FU47" s="280"/>
      <c r="FV47" s="280"/>
      <c r="FW47" s="280"/>
      <c r="FX47" s="280"/>
      <c r="FY47" s="280"/>
      <c r="FZ47" s="280"/>
      <c r="GA47" s="280"/>
      <c r="GB47" s="280"/>
      <c r="GC47" s="280"/>
      <c r="GD47" s="280"/>
      <c r="GE47" s="280"/>
      <c r="GF47" s="280"/>
      <c r="GG47" s="280"/>
      <c r="GH47" s="280"/>
      <c r="GI47" s="280"/>
      <c r="GJ47" s="280"/>
      <c r="GK47" s="280"/>
      <c r="GL47" s="280"/>
      <c r="GM47" s="280"/>
      <c r="GN47" s="280"/>
      <c r="GO47" s="280"/>
      <c r="GP47" s="280"/>
      <c r="GQ47" s="280"/>
      <c r="GR47" s="280"/>
      <c r="GS47" s="280"/>
      <c r="GT47" s="280"/>
      <c r="GU47" s="280"/>
      <c r="GV47" s="280"/>
      <c r="GW47" s="280"/>
      <c r="GX47" s="280"/>
      <c r="GY47" s="280"/>
      <c r="GZ47" s="280"/>
      <c r="HA47" s="280"/>
      <c r="HB47" s="280"/>
      <c r="HC47" s="280"/>
      <c r="HD47" s="280"/>
      <c r="HE47" s="280"/>
      <c r="HF47" s="280"/>
      <c r="HG47" s="280"/>
      <c r="HH47" s="280"/>
      <c r="HI47" s="280"/>
      <c r="HJ47" s="280"/>
      <c r="HK47" s="280"/>
      <c r="HL47" s="280"/>
      <c r="HM47" s="280"/>
      <c r="HN47" s="280"/>
      <c r="HO47" s="280"/>
      <c r="HP47" s="280"/>
      <c r="HQ47" s="280"/>
      <c r="HR47" s="280"/>
      <c r="HS47" s="280"/>
      <c r="HT47" s="280"/>
      <c r="HU47" s="280"/>
      <c r="HV47" s="280"/>
      <c r="HW47" s="280"/>
      <c r="HX47" s="280"/>
      <c r="HY47" s="280"/>
      <c r="HZ47" s="280"/>
      <c r="IA47" s="280"/>
      <c r="IB47" s="280"/>
      <c r="IC47" s="280"/>
      <c r="ID47" s="280"/>
      <c r="IE47" s="280"/>
      <c r="IF47" s="280"/>
      <c r="IG47" s="280"/>
      <c r="IH47" s="280"/>
      <c r="II47" s="280"/>
      <c r="IJ47" s="280"/>
      <c r="IK47" s="280"/>
      <c r="IL47" s="280"/>
      <c r="IM47" s="280"/>
      <c r="IN47" s="280"/>
      <c r="IO47" s="280"/>
      <c r="IP47" s="280"/>
      <c r="IQ47" s="280"/>
      <c r="IR47" s="280"/>
      <c r="IS47" s="280"/>
      <c r="IT47" s="280"/>
      <c r="IU47" s="280"/>
      <c r="IV47" s="280"/>
    </row>
    <row r="48" spans="1:256" s="129" customFormat="1" ht="30" customHeight="1">
      <c r="A48" s="525"/>
      <c r="B48" s="175"/>
      <c r="C48" s="708"/>
      <c r="D48" s="709"/>
      <c r="E48" s="704"/>
      <c r="F48" s="721"/>
      <c r="G48" s="705"/>
      <c r="H48" s="704"/>
      <c r="I48" s="721"/>
      <c r="J48" s="705"/>
      <c r="K48" s="706">
        <f>DATEDIF(E48,H48,"d")</f>
        <v>0</v>
      </c>
      <c r="L48" s="707"/>
      <c r="M48" s="535"/>
      <c r="N48" s="526"/>
      <c r="O48" s="525"/>
      <c r="P48" s="525"/>
      <c r="Q48" s="525"/>
      <c r="R48" s="525"/>
      <c r="S48" s="525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0"/>
      <c r="FF48" s="280"/>
      <c r="FG48" s="280"/>
      <c r="FH48" s="280"/>
      <c r="FI48" s="280"/>
      <c r="FJ48" s="280"/>
      <c r="FK48" s="280"/>
      <c r="FL48" s="280"/>
      <c r="FM48" s="280"/>
      <c r="FN48" s="280"/>
      <c r="FO48" s="280"/>
      <c r="FP48" s="280"/>
      <c r="FQ48" s="280"/>
      <c r="FR48" s="280"/>
      <c r="FS48" s="280"/>
      <c r="FT48" s="280"/>
      <c r="FU48" s="280"/>
      <c r="FV48" s="280"/>
      <c r="FW48" s="280"/>
      <c r="FX48" s="280"/>
      <c r="FY48" s="280"/>
      <c r="FZ48" s="280"/>
      <c r="GA48" s="280"/>
      <c r="GB48" s="280"/>
      <c r="GC48" s="280"/>
      <c r="GD48" s="280"/>
      <c r="GE48" s="280"/>
      <c r="GF48" s="280"/>
      <c r="GG48" s="280"/>
      <c r="GH48" s="280"/>
      <c r="GI48" s="280"/>
      <c r="GJ48" s="280"/>
      <c r="GK48" s="280"/>
      <c r="GL48" s="280"/>
      <c r="GM48" s="280"/>
      <c r="GN48" s="280"/>
      <c r="GO48" s="280"/>
      <c r="GP48" s="280"/>
      <c r="GQ48" s="280"/>
      <c r="GR48" s="280"/>
      <c r="GS48" s="280"/>
      <c r="GT48" s="280"/>
      <c r="GU48" s="280"/>
      <c r="GV48" s="280"/>
      <c r="GW48" s="280"/>
      <c r="GX48" s="280"/>
      <c r="GY48" s="280"/>
      <c r="GZ48" s="280"/>
      <c r="HA48" s="280"/>
      <c r="HB48" s="280"/>
      <c r="HC48" s="280"/>
      <c r="HD48" s="280"/>
      <c r="HE48" s="280"/>
      <c r="HF48" s="280"/>
      <c r="HG48" s="280"/>
      <c r="HH48" s="280"/>
      <c r="HI48" s="280"/>
      <c r="HJ48" s="280"/>
      <c r="HK48" s="280"/>
      <c r="HL48" s="280"/>
      <c r="HM48" s="280"/>
      <c r="HN48" s="280"/>
      <c r="HO48" s="280"/>
      <c r="HP48" s="280"/>
      <c r="HQ48" s="280"/>
      <c r="HR48" s="280"/>
      <c r="HS48" s="280"/>
      <c r="HT48" s="280"/>
      <c r="HU48" s="280"/>
      <c r="HV48" s="280"/>
      <c r="HW48" s="280"/>
      <c r="HX48" s="280"/>
      <c r="HY48" s="280"/>
      <c r="HZ48" s="280"/>
      <c r="IA48" s="280"/>
      <c r="IB48" s="280"/>
      <c r="IC48" s="280"/>
      <c r="ID48" s="280"/>
      <c r="IE48" s="280"/>
      <c r="IF48" s="280"/>
      <c r="IG48" s="280"/>
      <c r="IH48" s="280"/>
      <c r="II48" s="280"/>
      <c r="IJ48" s="280"/>
      <c r="IK48" s="280"/>
      <c r="IL48" s="280"/>
      <c r="IM48" s="280"/>
      <c r="IN48" s="280"/>
      <c r="IO48" s="280"/>
      <c r="IP48" s="280"/>
      <c r="IQ48" s="280"/>
      <c r="IR48" s="280"/>
      <c r="IS48" s="280"/>
      <c r="IT48" s="280"/>
      <c r="IU48" s="280"/>
      <c r="IV48" s="280"/>
    </row>
    <row r="49" spans="1:256" s="129" customFormat="1" ht="30" customHeight="1">
      <c r="A49" s="525"/>
      <c r="B49" s="175"/>
      <c r="C49" s="708"/>
      <c r="D49" s="709"/>
      <c r="E49" s="704"/>
      <c r="F49" s="721"/>
      <c r="G49" s="705"/>
      <c r="H49" s="704"/>
      <c r="I49" s="721"/>
      <c r="J49" s="705"/>
      <c r="K49" s="706">
        <f>DATEDIF(E49,H49,"d")</f>
        <v>0</v>
      </c>
      <c r="L49" s="707"/>
      <c r="M49" s="535"/>
      <c r="N49" s="526"/>
      <c r="O49" s="525"/>
      <c r="P49" s="525"/>
      <c r="Q49" s="525"/>
      <c r="R49" s="525"/>
      <c r="S49" s="525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280"/>
      <c r="FG49" s="280"/>
      <c r="FH49" s="280"/>
      <c r="FI49" s="280"/>
      <c r="FJ49" s="280"/>
      <c r="FK49" s="280"/>
      <c r="FL49" s="280"/>
      <c r="FM49" s="280"/>
      <c r="FN49" s="280"/>
      <c r="FO49" s="280"/>
      <c r="FP49" s="280"/>
      <c r="FQ49" s="280"/>
      <c r="FR49" s="280"/>
      <c r="FS49" s="280"/>
      <c r="FT49" s="280"/>
      <c r="FU49" s="280"/>
      <c r="FV49" s="280"/>
      <c r="FW49" s="280"/>
      <c r="FX49" s="280"/>
      <c r="FY49" s="280"/>
      <c r="FZ49" s="280"/>
      <c r="GA49" s="280"/>
      <c r="GB49" s="280"/>
      <c r="GC49" s="280"/>
      <c r="GD49" s="280"/>
      <c r="GE49" s="280"/>
      <c r="GF49" s="280"/>
      <c r="GG49" s="280"/>
      <c r="GH49" s="280"/>
      <c r="GI49" s="280"/>
      <c r="GJ49" s="280"/>
      <c r="GK49" s="280"/>
      <c r="GL49" s="280"/>
      <c r="GM49" s="280"/>
      <c r="GN49" s="280"/>
      <c r="GO49" s="280"/>
      <c r="GP49" s="280"/>
      <c r="GQ49" s="280"/>
      <c r="GR49" s="280"/>
      <c r="GS49" s="280"/>
      <c r="GT49" s="280"/>
      <c r="GU49" s="280"/>
      <c r="GV49" s="280"/>
      <c r="GW49" s="280"/>
      <c r="GX49" s="280"/>
      <c r="GY49" s="280"/>
      <c r="GZ49" s="280"/>
      <c r="HA49" s="280"/>
      <c r="HB49" s="280"/>
      <c r="HC49" s="280"/>
      <c r="HD49" s="280"/>
      <c r="HE49" s="280"/>
      <c r="HF49" s="280"/>
      <c r="HG49" s="280"/>
      <c r="HH49" s="280"/>
      <c r="HI49" s="280"/>
      <c r="HJ49" s="280"/>
      <c r="HK49" s="280"/>
      <c r="HL49" s="280"/>
      <c r="HM49" s="280"/>
      <c r="HN49" s="280"/>
      <c r="HO49" s="280"/>
      <c r="HP49" s="280"/>
      <c r="HQ49" s="280"/>
      <c r="HR49" s="280"/>
      <c r="HS49" s="280"/>
      <c r="HT49" s="280"/>
      <c r="HU49" s="280"/>
      <c r="HV49" s="280"/>
      <c r="HW49" s="280"/>
      <c r="HX49" s="280"/>
      <c r="HY49" s="280"/>
      <c r="HZ49" s="280"/>
      <c r="IA49" s="280"/>
      <c r="IB49" s="280"/>
      <c r="IC49" s="280"/>
      <c r="ID49" s="280"/>
      <c r="IE49" s="280"/>
      <c r="IF49" s="280"/>
      <c r="IG49" s="280"/>
      <c r="IH49" s="280"/>
      <c r="II49" s="280"/>
      <c r="IJ49" s="280"/>
      <c r="IK49" s="280"/>
      <c r="IL49" s="280"/>
      <c r="IM49" s="280"/>
      <c r="IN49" s="280"/>
      <c r="IO49" s="280"/>
      <c r="IP49" s="280"/>
      <c r="IQ49" s="280"/>
      <c r="IR49" s="280"/>
      <c r="IS49" s="280"/>
      <c r="IT49" s="280"/>
      <c r="IU49" s="280"/>
      <c r="IV49" s="280"/>
    </row>
    <row r="50" spans="1:256" s="120" customFormat="1" ht="30" customHeight="1">
      <c r="A50" s="525"/>
      <c r="B50" s="175"/>
      <c r="C50" s="708"/>
      <c r="D50" s="709"/>
      <c r="E50" s="704"/>
      <c r="F50" s="721"/>
      <c r="G50" s="705"/>
      <c r="H50" s="704"/>
      <c r="I50" s="721"/>
      <c r="J50" s="705"/>
      <c r="K50" s="706">
        <f>DATEDIF(E50,H50,"d")</f>
        <v>0</v>
      </c>
      <c r="L50" s="707"/>
      <c r="M50" s="535"/>
      <c r="N50" s="526"/>
      <c r="O50" s="525"/>
      <c r="P50" s="525"/>
      <c r="Q50" s="525"/>
      <c r="R50" s="525"/>
      <c r="S50" s="525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280"/>
      <c r="FG50" s="280"/>
      <c r="FH50" s="280"/>
      <c r="FI50" s="280"/>
      <c r="FJ50" s="280"/>
      <c r="FK50" s="280"/>
      <c r="FL50" s="280"/>
      <c r="FM50" s="280"/>
      <c r="FN50" s="280"/>
      <c r="FO50" s="280"/>
      <c r="FP50" s="280"/>
      <c r="FQ50" s="280"/>
      <c r="FR50" s="280"/>
      <c r="FS50" s="280"/>
      <c r="FT50" s="280"/>
      <c r="FU50" s="280"/>
      <c r="FV50" s="280"/>
      <c r="FW50" s="280"/>
      <c r="FX50" s="280"/>
      <c r="FY50" s="280"/>
      <c r="FZ50" s="280"/>
      <c r="GA50" s="280"/>
      <c r="GB50" s="280"/>
      <c r="GC50" s="280"/>
      <c r="GD50" s="280"/>
      <c r="GE50" s="280"/>
      <c r="GF50" s="280"/>
      <c r="GG50" s="280"/>
      <c r="GH50" s="280"/>
      <c r="GI50" s="280"/>
      <c r="GJ50" s="280"/>
      <c r="GK50" s="280"/>
      <c r="GL50" s="280"/>
      <c r="GM50" s="280"/>
      <c r="GN50" s="280"/>
      <c r="GO50" s="280"/>
      <c r="GP50" s="280"/>
      <c r="GQ50" s="280"/>
      <c r="GR50" s="280"/>
      <c r="GS50" s="280"/>
      <c r="GT50" s="280"/>
      <c r="GU50" s="280"/>
      <c r="GV50" s="280"/>
      <c r="GW50" s="280"/>
      <c r="GX50" s="280"/>
      <c r="GY50" s="280"/>
      <c r="GZ50" s="280"/>
      <c r="HA50" s="280"/>
      <c r="HB50" s="280"/>
      <c r="HC50" s="280"/>
      <c r="HD50" s="280"/>
      <c r="HE50" s="280"/>
      <c r="HF50" s="280"/>
      <c r="HG50" s="280"/>
      <c r="HH50" s="280"/>
      <c r="HI50" s="280"/>
      <c r="HJ50" s="280"/>
      <c r="HK50" s="280"/>
      <c r="HL50" s="280"/>
      <c r="HM50" s="280"/>
      <c r="HN50" s="280"/>
      <c r="HO50" s="280"/>
      <c r="HP50" s="280"/>
      <c r="HQ50" s="280"/>
      <c r="HR50" s="280"/>
      <c r="HS50" s="280"/>
      <c r="HT50" s="280"/>
      <c r="HU50" s="280"/>
      <c r="HV50" s="280"/>
      <c r="HW50" s="280"/>
      <c r="HX50" s="280"/>
      <c r="HY50" s="280"/>
      <c r="HZ50" s="280"/>
      <c r="IA50" s="280"/>
      <c r="IB50" s="280"/>
      <c r="IC50" s="280"/>
      <c r="ID50" s="280"/>
      <c r="IE50" s="280"/>
      <c r="IF50" s="280"/>
      <c r="IG50" s="280"/>
      <c r="IH50" s="280"/>
      <c r="II50" s="280"/>
      <c r="IJ50" s="280"/>
      <c r="IK50" s="280"/>
      <c r="IL50" s="280"/>
      <c r="IM50" s="280"/>
      <c r="IN50" s="280"/>
      <c r="IO50" s="280"/>
      <c r="IP50" s="280"/>
      <c r="IQ50" s="280"/>
      <c r="IR50" s="280"/>
      <c r="IS50" s="280"/>
      <c r="IT50" s="280"/>
      <c r="IU50" s="280"/>
      <c r="IV50" s="280"/>
    </row>
    <row r="51" spans="1:256" s="129" customFormat="1" ht="30" customHeight="1">
      <c r="A51" s="525"/>
      <c r="B51" s="175"/>
      <c r="C51" s="708"/>
      <c r="D51" s="709"/>
      <c r="E51" s="704"/>
      <c r="F51" s="721"/>
      <c r="G51" s="705"/>
      <c r="H51" s="704"/>
      <c r="I51" s="721"/>
      <c r="J51" s="705"/>
      <c r="K51" s="706">
        <f>DATEDIF(E51,H51,"d")</f>
        <v>0</v>
      </c>
      <c r="L51" s="707"/>
      <c r="M51" s="553"/>
      <c r="N51" s="551"/>
      <c r="O51" s="550"/>
      <c r="P51" s="525"/>
      <c r="Q51" s="525"/>
      <c r="R51" s="525"/>
      <c r="S51" s="525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0"/>
      <c r="FF51" s="280"/>
      <c r="FG51" s="280"/>
      <c r="FH51" s="280"/>
      <c r="FI51" s="280"/>
      <c r="FJ51" s="280"/>
      <c r="FK51" s="280"/>
      <c r="FL51" s="280"/>
      <c r="FM51" s="280"/>
      <c r="FN51" s="280"/>
      <c r="FO51" s="280"/>
      <c r="FP51" s="280"/>
      <c r="FQ51" s="280"/>
      <c r="FR51" s="280"/>
      <c r="FS51" s="280"/>
      <c r="FT51" s="280"/>
      <c r="FU51" s="280"/>
      <c r="FV51" s="280"/>
      <c r="FW51" s="280"/>
      <c r="FX51" s="280"/>
      <c r="FY51" s="280"/>
      <c r="FZ51" s="280"/>
      <c r="GA51" s="280"/>
      <c r="GB51" s="280"/>
      <c r="GC51" s="280"/>
      <c r="GD51" s="280"/>
      <c r="GE51" s="280"/>
      <c r="GF51" s="280"/>
      <c r="GG51" s="280"/>
      <c r="GH51" s="280"/>
      <c r="GI51" s="280"/>
      <c r="GJ51" s="280"/>
      <c r="GK51" s="280"/>
      <c r="GL51" s="280"/>
      <c r="GM51" s="280"/>
      <c r="GN51" s="280"/>
      <c r="GO51" s="280"/>
      <c r="GP51" s="280"/>
      <c r="GQ51" s="280"/>
      <c r="GR51" s="280"/>
      <c r="GS51" s="280"/>
      <c r="GT51" s="280"/>
      <c r="GU51" s="280"/>
      <c r="GV51" s="280"/>
      <c r="GW51" s="280"/>
      <c r="GX51" s="280"/>
      <c r="GY51" s="280"/>
      <c r="GZ51" s="280"/>
      <c r="HA51" s="280"/>
      <c r="HB51" s="280"/>
      <c r="HC51" s="280"/>
      <c r="HD51" s="280"/>
      <c r="HE51" s="280"/>
      <c r="HF51" s="280"/>
      <c r="HG51" s="280"/>
      <c r="HH51" s="280"/>
      <c r="HI51" s="280"/>
      <c r="HJ51" s="280"/>
      <c r="HK51" s="280"/>
      <c r="HL51" s="280"/>
      <c r="HM51" s="280"/>
      <c r="HN51" s="280"/>
      <c r="HO51" s="280"/>
      <c r="HP51" s="280"/>
      <c r="HQ51" s="280"/>
      <c r="HR51" s="280"/>
      <c r="HS51" s="280"/>
      <c r="HT51" s="280"/>
      <c r="HU51" s="280"/>
      <c r="HV51" s="280"/>
      <c r="HW51" s="280"/>
      <c r="HX51" s="280"/>
      <c r="HY51" s="280"/>
      <c r="HZ51" s="280"/>
      <c r="IA51" s="280"/>
      <c r="IB51" s="280"/>
      <c r="IC51" s="280"/>
      <c r="ID51" s="280"/>
      <c r="IE51" s="280"/>
      <c r="IF51" s="280"/>
      <c r="IG51" s="280"/>
      <c r="IH51" s="280"/>
      <c r="II51" s="280"/>
      <c r="IJ51" s="280"/>
      <c r="IK51" s="280"/>
      <c r="IL51" s="280"/>
      <c r="IM51" s="280"/>
      <c r="IN51" s="280"/>
      <c r="IO51" s="280"/>
      <c r="IP51" s="280"/>
      <c r="IQ51" s="280"/>
      <c r="IR51" s="280"/>
      <c r="IS51" s="280"/>
      <c r="IT51" s="280"/>
      <c r="IU51" s="280"/>
      <c r="IV51" s="280"/>
    </row>
    <row r="52" spans="1:256" s="129" customFormat="1" ht="30" customHeight="1">
      <c r="A52" s="525"/>
      <c r="B52" s="282">
        <f>COUNT(C48:D52)</f>
        <v>0</v>
      </c>
      <c r="C52" s="708"/>
      <c r="D52" s="709"/>
      <c r="E52" s="704"/>
      <c r="F52" s="721"/>
      <c r="G52" s="705"/>
      <c r="H52" s="704"/>
      <c r="I52" s="721"/>
      <c r="J52" s="705"/>
      <c r="K52" s="706">
        <f>DATEDIF(E52,H52,"d")</f>
        <v>0</v>
      </c>
      <c r="L52" s="707"/>
      <c r="M52" s="551">
        <f>COUNTIF(K48:L52,"=0")</f>
        <v>5</v>
      </c>
      <c r="N52" s="550">
        <f>COUNTIF(K48:L52,"&lt;=25")</f>
        <v>5</v>
      </c>
      <c r="O52" s="550">
        <f>N52-M52</f>
        <v>0</v>
      </c>
      <c r="P52" s="525"/>
      <c r="Q52" s="525"/>
      <c r="R52" s="525"/>
      <c r="S52" s="525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0"/>
      <c r="DB52" s="280"/>
      <c r="DC52" s="280"/>
      <c r="DD52" s="280"/>
      <c r="DE52" s="280"/>
      <c r="DF52" s="280"/>
      <c r="DG52" s="280"/>
      <c r="DH52" s="280"/>
      <c r="DI52" s="280"/>
      <c r="DJ52" s="280"/>
      <c r="DK52" s="280"/>
      <c r="DL52" s="280"/>
      <c r="DM52" s="280"/>
      <c r="DN52" s="280"/>
      <c r="DO52" s="280"/>
      <c r="DP52" s="280"/>
      <c r="DQ52" s="280"/>
      <c r="DR52" s="280"/>
      <c r="DS52" s="280"/>
      <c r="DT52" s="280"/>
      <c r="DU52" s="280"/>
      <c r="DV52" s="280"/>
      <c r="DW52" s="280"/>
      <c r="DX52" s="280"/>
      <c r="DY52" s="280"/>
      <c r="DZ52" s="280"/>
      <c r="EA52" s="280"/>
      <c r="EB52" s="280"/>
      <c r="EC52" s="280"/>
      <c r="ED52" s="280"/>
      <c r="EE52" s="280"/>
      <c r="EF52" s="280"/>
      <c r="EG52" s="280"/>
      <c r="EH52" s="280"/>
      <c r="EI52" s="280"/>
      <c r="EJ52" s="280"/>
      <c r="EK52" s="280"/>
      <c r="EL52" s="280"/>
      <c r="EM52" s="280"/>
      <c r="EN52" s="280"/>
      <c r="EO52" s="280"/>
      <c r="EP52" s="280"/>
      <c r="EQ52" s="280"/>
      <c r="ER52" s="280"/>
      <c r="ES52" s="280"/>
      <c r="ET52" s="280"/>
      <c r="EU52" s="280"/>
      <c r="EV52" s="280"/>
      <c r="EW52" s="280"/>
      <c r="EX52" s="280"/>
      <c r="EY52" s="280"/>
      <c r="EZ52" s="280"/>
      <c r="FA52" s="280"/>
      <c r="FB52" s="280"/>
      <c r="FC52" s="280"/>
      <c r="FD52" s="280"/>
      <c r="FE52" s="280"/>
      <c r="FF52" s="280"/>
      <c r="FG52" s="280"/>
      <c r="FH52" s="280"/>
      <c r="FI52" s="280"/>
      <c r="FJ52" s="280"/>
      <c r="FK52" s="280"/>
      <c r="FL52" s="280"/>
      <c r="FM52" s="280"/>
      <c r="FN52" s="280"/>
      <c r="FO52" s="280"/>
      <c r="FP52" s="280"/>
      <c r="FQ52" s="280"/>
      <c r="FR52" s="280"/>
      <c r="FS52" s="280"/>
      <c r="FT52" s="280"/>
      <c r="FU52" s="280"/>
      <c r="FV52" s="280"/>
      <c r="FW52" s="280"/>
      <c r="FX52" s="280"/>
      <c r="FY52" s="280"/>
      <c r="FZ52" s="280"/>
      <c r="GA52" s="280"/>
      <c r="GB52" s="280"/>
      <c r="GC52" s="280"/>
      <c r="GD52" s="280"/>
      <c r="GE52" s="280"/>
      <c r="GF52" s="280"/>
      <c r="GG52" s="280"/>
      <c r="GH52" s="280"/>
      <c r="GI52" s="280"/>
      <c r="GJ52" s="280"/>
      <c r="GK52" s="280"/>
      <c r="GL52" s="280"/>
      <c r="GM52" s="280"/>
      <c r="GN52" s="280"/>
      <c r="GO52" s="280"/>
      <c r="GP52" s="280"/>
      <c r="GQ52" s="280"/>
      <c r="GR52" s="280"/>
      <c r="GS52" s="280"/>
      <c r="GT52" s="280"/>
      <c r="GU52" s="280"/>
      <c r="GV52" s="280"/>
      <c r="GW52" s="280"/>
      <c r="GX52" s="280"/>
      <c r="GY52" s="280"/>
      <c r="GZ52" s="280"/>
      <c r="HA52" s="280"/>
      <c r="HB52" s="280"/>
      <c r="HC52" s="280"/>
      <c r="HD52" s="280"/>
      <c r="HE52" s="280"/>
      <c r="HF52" s="280"/>
      <c r="HG52" s="280"/>
      <c r="HH52" s="280"/>
      <c r="HI52" s="280"/>
      <c r="HJ52" s="280"/>
      <c r="HK52" s="280"/>
      <c r="HL52" s="280"/>
      <c r="HM52" s="280"/>
      <c r="HN52" s="280"/>
      <c r="HO52" s="280"/>
      <c r="HP52" s="280"/>
      <c r="HQ52" s="280"/>
      <c r="HR52" s="280"/>
      <c r="HS52" s="280"/>
      <c r="HT52" s="280"/>
      <c r="HU52" s="280"/>
      <c r="HV52" s="280"/>
      <c r="HW52" s="280"/>
      <c r="HX52" s="280"/>
      <c r="HY52" s="280"/>
      <c r="HZ52" s="280"/>
      <c r="IA52" s="280"/>
      <c r="IB52" s="280"/>
      <c r="IC52" s="280"/>
      <c r="ID52" s="280"/>
      <c r="IE52" s="280"/>
      <c r="IF52" s="280"/>
      <c r="IG52" s="280"/>
      <c r="IH52" s="280"/>
      <c r="II52" s="280"/>
      <c r="IJ52" s="280"/>
      <c r="IK52" s="280"/>
      <c r="IL52" s="280"/>
      <c r="IM52" s="280"/>
      <c r="IN52" s="280"/>
      <c r="IO52" s="280"/>
      <c r="IP52" s="280"/>
      <c r="IQ52" s="280"/>
      <c r="IR52" s="280"/>
      <c r="IS52" s="280"/>
      <c r="IT52" s="280"/>
      <c r="IU52" s="280"/>
      <c r="IV52" s="280"/>
    </row>
    <row r="53" spans="1:256" s="129" customFormat="1" ht="20.25">
      <c r="A53" s="275"/>
      <c r="B53" s="275"/>
      <c r="C53" s="275"/>
      <c r="D53" s="284" t="s">
        <v>61</v>
      </c>
      <c r="E53" s="275"/>
      <c r="F53" s="275"/>
      <c r="G53" s="275"/>
      <c r="H53" s="275"/>
      <c r="I53" s="275"/>
      <c r="J53" s="275"/>
      <c r="K53" s="275"/>
      <c r="L53" s="275"/>
      <c r="M53" s="554"/>
      <c r="N53" s="554"/>
      <c r="O53" s="554"/>
      <c r="P53" s="277"/>
      <c r="Q53" s="277"/>
      <c r="R53" s="277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275"/>
      <c r="FG53" s="275"/>
      <c r="FH53" s="275"/>
      <c r="FI53" s="275"/>
      <c r="FJ53" s="275"/>
      <c r="FK53" s="275"/>
      <c r="FL53" s="275"/>
      <c r="FM53" s="275"/>
      <c r="FN53" s="275"/>
      <c r="FO53" s="275"/>
      <c r="FP53" s="275"/>
      <c r="FQ53" s="275"/>
      <c r="FR53" s="275"/>
      <c r="FS53" s="275"/>
      <c r="FT53" s="275"/>
      <c r="FU53" s="275"/>
      <c r="FV53" s="275"/>
      <c r="FW53" s="275"/>
      <c r="FX53" s="275"/>
      <c r="FY53" s="275"/>
      <c r="FZ53" s="275"/>
      <c r="GA53" s="275"/>
      <c r="GB53" s="275"/>
      <c r="GC53" s="275"/>
      <c r="GD53" s="275"/>
      <c r="GE53" s="275"/>
      <c r="GF53" s="275"/>
      <c r="GG53" s="275"/>
      <c r="GH53" s="275"/>
      <c r="GI53" s="275"/>
      <c r="GJ53" s="275"/>
      <c r="GK53" s="275"/>
      <c r="GL53" s="275"/>
      <c r="GM53" s="275"/>
      <c r="GN53" s="275"/>
      <c r="GO53" s="275"/>
      <c r="GP53" s="275"/>
      <c r="GQ53" s="275"/>
      <c r="GR53" s="275"/>
      <c r="GS53" s="275"/>
      <c r="GT53" s="275"/>
      <c r="GU53" s="275"/>
      <c r="GV53" s="275"/>
      <c r="GW53" s="275"/>
      <c r="GX53" s="275"/>
      <c r="GY53" s="275"/>
      <c r="GZ53" s="275"/>
      <c r="HA53" s="275"/>
      <c r="HB53" s="275"/>
      <c r="HC53" s="275"/>
      <c r="HD53" s="275"/>
      <c r="HE53" s="275"/>
      <c r="HF53" s="275"/>
      <c r="HG53" s="275"/>
      <c r="HH53" s="275"/>
      <c r="HI53" s="275"/>
      <c r="HJ53" s="275"/>
      <c r="HK53" s="275"/>
      <c r="HL53" s="275"/>
      <c r="HM53" s="275"/>
      <c r="HN53" s="275"/>
      <c r="HO53" s="275"/>
      <c r="HP53" s="275"/>
      <c r="HQ53" s="275"/>
      <c r="HR53" s="275"/>
      <c r="HS53" s="275"/>
      <c r="HT53" s="275"/>
      <c r="HU53" s="275"/>
      <c r="HV53" s="275"/>
      <c r="HW53" s="275"/>
      <c r="HX53" s="275"/>
      <c r="HY53" s="275"/>
      <c r="HZ53" s="275"/>
      <c r="IA53" s="275"/>
      <c r="IB53" s="275"/>
      <c r="IC53" s="275"/>
      <c r="ID53" s="275"/>
      <c r="IE53" s="275"/>
      <c r="IF53" s="275"/>
      <c r="IG53" s="275"/>
      <c r="IH53" s="275"/>
      <c r="II53" s="275"/>
      <c r="IJ53" s="275"/>
      <c r="IK53" s="275"/>
      <c r="IL53" s="275"/>
      <c r="IM53" s="275"/>
      <c r="IN53" s="275"/>
      <c r="IO53" s="275"/>
      <c r="IP53" s="275"/>
      <c r="IQ53" s="275"/>
      <c r="IR53" s="275"/>
      <c r="IS53" s="275"/>
      <c r="IT53" s="275"/>
      <c r="IU53" s="275"/>
      <c r="IV53" s="275"/>
    </row>
    <row r="54" spans="1:256" s="129" customFormat="1" ht="20.25">
      <c r="A54" s="275"/>
      <c r="B54" s="275"/>
      <c r="C54" s="275"/>
      <c r="D54" s="284"/>
      <c r="E54" s="275"/>
      <c r="F54" s="275"/>
      <c r="G54" s="275"/>
      <c r="H54" s="275"/>
      <c r="I54" s="275"/>
      <c r="J54" s="275"/>
      <c r="K54" s="275"/>
      <c r="L54" s="275"/>
      <c r="M54" s="554"/>
      <c r="N54" s="554"/>
      <c r="O54" s="554"/>
      <c r="P54" s="277"/>
      <c r="Q54" s="277"/>
      <c r="R54" s="277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  <c r="FG54" s="275"/>
      <c r="FH54" s="275"/>
      <c r="FI54" s="275"/>
      <c r="FJ54" s="275"/>
      <c r="FK54" s="275"/>
      <c r="FL54" s="275"/>
      <c r="FM54" s="275"/>
      <c r="FN54" s="275"/>
      <c r="FO54" s="275"/>
      <c r="FP54" s="275"/>
      <c r="FQ54" s="275"/>
      <c r="FR54" s="275"/>
      <c r="FS54" s="275"/>
      <c r="FT54" s="275"/>
      <c r="FU54" s="275"/>
      <c r="FV54" s="275"/>
      <c r="FW54" s="275"/>
      <c r="FX54" s="275"/>
      <c r="FY54" s="275"/>
      <c r="FZ54" s="275"/>
      <c r="GA54" s="275"/>
      <c r="GB54" s="275"/>
      <c r="GC54" s="275"/>
      <c r="GD54" s="275"/>
      <c r="GE54" s="275"/>
      <c r="GF54" s="275"/>
      <c r="GG54" s="275"/>
      <c r="GH54" s="275"/>
      <c r="GI54" s="275"/>
      <c r="GJ54" s="275"/>
      <c r="GK54" s="275"/>
      <c r="GL54" s="275"/>
      <c r="GM54" s="275"/>
      <c r="GN54" s="275"/>
      <c r="GO54" s="275"/>
      <c r="GP54" s="275"/>
      <c r="GQ54" s="275"/>
      <c r="GR54" s="275"/>
      <c r="GS54" s="275"/>
      <c r="GT54" s="275"/>
      <c r="GU54" s="275"/>
      <c r="GV54" s="275"/>
      <c r="GW54" s="275"/>
      <c r="GX54" s="275"/>
      <c r="GY54" s="275"/>
      <c r="GZ54" s="275"/>
      <c r="HA54" s="275"/>
      <c r="HB54" s="275"/>
      <c r="HC54" s="275"/>
      <c r="HD54" s="275"/>
      <c r="HE54" s="275"/>
      <c r="HF54" s="275"/>
      <c r="HG54" s="275"/>
      <c r="HH54" s="275"/>
      <c r="HI54" s="275"/>
      <c r="HJ54" s="275"/>
      <c r="HK54" s="275"/>
      <c r="HL54" s="275"/>
      <c r="HM54" s="275"/>
      <c r="HN54" s="275"/>
      <c r="HO54" s="275"/>
      <c r="HP54" s="275"/>
      <c r="HQ54" s="275"/>
      <c r="HR54" s="275"/>
      <c r="HS54" s="275"/>
      <c r="HT54" s="275"/>
      <c r="HU54" s="275"/>
      <c r="HV54" s="275"/>
      <c r="HW54" s="275"/>
      <c r="HX54" s="275"/>
      <c r="HY54" s="275"/>
      <c r="HZ54" s="275"/>
      <c r="IA54" s="275"/>
      <c r="IB54" s="275"/>
      <c r="IC54" s="275"/>
      <c r="ID54" s="275"/>
      <c r="IE54" s="275"/>
      <c r="IF54" s="275"/>
      <c r="IG54" s="275"/>
      <c r="IH54" s="275"/>
      <c r="II54" s="275"/>
      <c r="IJ54" s="275"/>
      <c r="IK54" s="275"/>
      <c r="IL54" s="275"/>
      <c r="IM54" s="275"/>
      <c r="IN54" s="275"/>
      <c r="IO54" s="275"/>
      <c r="IP54" s="275"/>
      <c r="IQ54" s="275"/>
      <c r="IR54" s="275"/>
      <c r="IS54" s="275"/>
      <c r="IT54" s="275"/>
      <c r="IU54" s="275"/>
      <c r="IV54" s="275"/>
    </row>
    <row r="55" spans="1:18" s="280" customFormat="1" ht="49.5" customHeight="1">
      <c r="A55" s="715" t="s">
        <v>138</v>
      </c>
      <c r="B55" s="716"/>
      <c r="C55" s="717" t="s">
        <v>130</v>
      </c>
      <c r="D55" s="717"/>
      <c r="E55" s="718" t="s">
        <v>144</v>
      </c>
      <c r="F55" s="718"/>
      <c r="G55" s="718"/>
      <c r="H55" s="719" t="s">
        <v>139</v>
      </c>
      <c r="I55" s="719"/>
      <c r="J55" s="719"/>
      <c r="K55" s="720" t="s">
        <v>134</v>
      </c>
      <c r="L55" s="720"/>
      <c r="M55" s="555"/>
      <c r="N55" s="550"/>
      <c r="O55" s="550"/>
      <c r="P55" s="525"/>
      <c r="Q55" s="525"/>
      <c r="R55" s="525"/>
    </row>
    <row r="56" spans="1:256" ht="30" customHeight="1">
      <c r="A56" s="525"/>
      <c r="B56" s="175"/>
      <c r="C56" s="722"/>
      <c r="D56" s="722"/>
      <c r="E56" s="723"/>
      <c r="F56" s="723"/>
      <c r="G56" s="723"/>
      <c r="H56" s="723"/>
      <c r="I56" s="723"/>
      <c r="J56" s="723"/>
      <c r="K56" s="724">
        <f>DATEDIF(E56,H56,"d")</f>
        <v>0</v>
      </c>
      <c r="L56" s="724"/>
      <c r="M56" s="551"/>
      <c r="N56" s="550"/>
      <c r="O56" s="550"/>
      <c r="P56" s="525"/>
      <c r="Q56" s="525"/>
      <c r="R56" s="525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  <c r="FF56" s="280"/>
      <c r="FG56" s="280"/>
      <c r="FH56" s="280"/>
      <c r="FI56" s="280"/>
      <c r="FJ56" s="280"/>
      <c r="FK56" s="280"/>
      <c r="FL56" s="280"/>
      <c r="FM56" s="280"/>
      <c r="FN56" s="280"/>
      <c r="FO56" s="280"/>
      <c r="FP56" s="280"/>
      <c r="FQ56" s="280"/>
      <c r="FR56" s="280"/>
      <c r="FS56" s="280"/>
      <c r="FT56" s="280"/>
      <c r="FU56" s="280"/>
      <c r="FV56" s="280"/>
      <c r="FW56" s="280"/>
      <c r="FX56" s="280"/>
      <c r="FY56" s="280"/>
      <c r="FZ56" s="280"/>
      <c r="GA56" s="280"/>
      <c r="GB56" s="280"/>
      <c r="GC56" s="280"/>
      <c r="GD56" s="280"/>
      <c r="GE56" s="280"/>
      <c r="GF56" s="280"/>
      <c r="GG56" s="280"/>
      <c r="GH56" s="280"/>
      <c r="GI56" s="280"/>
      <c r="GJ56" s="280"/>
      <c r="GK56" s="280"/>
      <c r="GL56" s="280"/>
      <c r="GM56" s="280"/>
      <c r="GN56" s="280"/>
      <c r="GO56" s="280"/>
      <c r="GP56" s="280"/>
      <c r="GQ56" s="280"/>
      <c r="GR56" s="280"/>
      <c r="GS56" s="280"/>
      <c r="GT56" s="280"/>
      <c r="GU56" s="280"/>
      <c r="GV56" s="280"/>
      <c r="GW56" s="280"/>
      <c r="GX56" s="280"/>
      <c r="GY56" s="280"/>
      <c r="GZ56" s="280"/>
      <c r="HA56" s="280"/>
      <c r="HB56" s="280"/>
      <c r="HC56" s="280"/>
      <c r="HD56" s="280"/>
      <c r="HE56" s="280"/>
      <c r="HF56" s="280"/>
      <c r="HG56" s="280"/>
      <c r="HH56" s="280"/>
      <c r="HI56" s="280"/>
      <c r="HJ56" s="280"/>
      <c r="HK56" s="280"/>
      <c r="HL56" s="280"/>
      <c r="HM56" s="280"/>
      <c r="HN56" s="280"/>
      <c r="HO56" s="280"/>
      <c r="HP56" s="280"/>
      <c r="HQ56" s="280"/>
      <c r="HR56" s="280"/>
      <c r="HS56" s="280"/>
      <c r="HT56" s="280"/>
      <c r="HU56" s="280"/>
      <c r="HV56" s="280"/>
      <c r="HW56" s="280"/>
      <c r="HX56" s="280"/>
      <c r="HY56" s="280"/>
      <c r="HZ56" s="280"/>
      <c r="IA56" s="280"/>
      <c r="IB56" s="280"/>
      <c r="IC56" s="280"/>
      <c r="ID56" s="280"/>
      <c r="IE56" s="280"/>
      <c r="IF56" s="280"/>
      <c r="IG56" s="280"/>
      <c r="IH56" s="280"/>
      <c r="II56" s="280"/>
      <c r="IJ56" s="280"/>
      <c r="IK56" s="280"/>
      <c r="IL56" s="280"/>
      <c r="IM56" s="280"/>
      <c r="IN56" s="280"/>
      <c r="IO56" s="280"/>
      <c r="IP56" s="280"/>
      <c r="IQ56" s="280"/>
      <c r="IR56" s="280"/>
      <c r="IS56" s="280"/>
      <c r="IT56" s="280"/>
      <c r="IU56" s="280"/>
      <c r="IV56" s="280"/>
    </row>
    <row r="57" spans="1:256" s="129" customFormat="1" ht="30" customHeight="1">
      <c r="A57" s="525"/>
      <c r="B57" s="175"/>
      <c r="C57" s="722"/>
      <c r="D57" s="722"/>
      <c r="E57" s="723"/>
      <c r="F57" s="723"/>
      <c r="G57" s="723"/>
      <c r="H57" s="723"/>
      <c r="I57" s="723"/>
      <c r="J57" s="723"/>
      <c r="K57" s="724">
        <f>DATEDIF(E57,H57,"d")</f>
        <v>0</v>
      </c>
      <c r="L57" s="724"/>
      <c r="M57" s="551"/>
      <c r="N57" s="550"/>
      <c r="O57" s="550"/>
      <c r="P57" s="525"/>
      <c r="Q57" s="525"/>
      <c r="R57" s="525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280"/>
      <c r="FG57" s="280"/>
      <c r="FH57" s="280"/>
      <c r="FI57" s="280"/>
      <c r="FJ57" s="280"/>
      <c r="FK57" s="280"/>
      <c r="FL57" s="280"/>
      <c r="FM57" s="280"/>
      <c r="FN57" s="280"/>
      <c r="FO57" s="280"/>
      <c r="FP57" s="280"/>
      <c r="FQ57" s="280"/>
      <c r="FR57" s="280"/>
      <c r="FS57" s="280"/>
      <c r="FT57" s="280"/>
      <c r="FU57" s="280"/>
      <c r="FV57" s="280"/>
      <c r="FW57" s="280"/>
      <c r="FX57" s="280"/>
      <c r="FY57" s="280"/>
      <c r="FZ57" s="280"/>
      <c r="GA57" s="280"/>
      <c r="GB57" s="280"/>
      <c r="GC57" s="280"/>
      <c r="GD57" s="280"/>
      <c r="GE57" s="280"/>
      <c r="GF57" s="280"/>
      <c r="GG57" s="280"/>
      <c r="GH57" s="280"/>
      <c r="GI57" s="280"/>
      <c r="GJ57" s="280"/>
      <c r="GK57" s="280"/>
      <c r="GL57" s="280"/>
      <c r="GM57" s="280"/>
      <c r="GN57" s="280"/>
      <c r="GO57" s="280"/>
      <c r="GP57" s="280"/>
      <c r="GQ57" s="280"/>
      <c r="GR57" s="280"/>
      <c r="GS57" s="280"/>
      <c r="GT57" s="280"/>
      <c r="GU57" s="280"/>
      <c r="GV57" s="280"/>
      <c r="GW57" s="280"/>
      <c r="GX57" s="280"/>
      <c r="GY57" s="280"/>
      <c r="GZ57" s="280"/>
      <c r="HA57" s="280"/>
      <c r="HB57" s="280"/>
      <c r="HC57" s="280"/>
      <c r="HD57" s="280"/>
      <c r="HE57" s="280"/>
      <c r="HF57" s="280"/>
      <c r="HG57" s="280"/>
      <c r="HH57" s="280"/>
      <c r="HI57" s="280"/>
      <c r="HJ57" s="280"/>
      <c r="HK57" s="280"/>
      <c r="HL57" s="280"/>
      <c r="HM57" s="280"/>
      <c r="HN57" s="280"/>
      <c r="HO57" s="280"/>
      <c r="HP57" s="280"/>
      <c r="HQ57" s="280"/>
      <c r="HR57" s="280"/>
      <c r="HS57" s="280"/>
      <c r="HT57" s="280"/>
      <c r="HU57" s="280"/>
      <c r="HV57" s="280"/>
      <c r="HW57" s="280"/>
      <c r="HX57" s="280"/>
      <c r="HY57" s="280"/>
      <c r="HZ57" s="280"/>
      <c r="IA57" s="280"/>
      <c r="IB57" s="280"/>
      <c r="IC57" s="280"/>
      <c r="ID57" s="280"/>
      <c r="IE57" s="280"/>
      <c r="IF57" s="280"/>
      <c r="IG57" s="280"/>
      <c r="IH57" s="280"/>
      <c r="II57" s="280"/>
      <c r="IJ57" s="280"/>
      <c r="IK57" s="280"/>
      <c r="IL57" s="280"/>
      <c r="IM57" s="280"/>
      <c r="IN57" s="280"/>
      <c r="IO57" s="280"/>
      <c r="IP57" s="280"/>
      <c r="IQ57" s="280"/>
      <c r="IR57" s="280"/>
      <c r="IS57" s="280"/>
      <c r="IT57" s="280"/>
      <c r="IU57" s="280"/>
      <c r="IV57" s="280"/>
    </row>
    <row r="58" spans="1:256" s="129" customFormat="1" ht="30" customHeight="1">
      <c r="A58" s="525"/>
      <c r="B58" s="175"/>
      <c r="C58" s="722"/>
      <c r="D58" s="722"/>
      <c r="E58" s="723"/>
      <c r="F58" s="723"/>
      <c r="G58" s="723"/>
      <c r="H58" s="723"/>
      <c r="I58" s="723"/>
      <c r="J58" s="723"/>
      <c r="K58" s="724">
        <f>DATEDIF(E58,H58,"d")</f>
        <v>0</v>
      </c>
      <c r="L58" s="724"/>
      <c r="M58" s="551"/>
      <c r="N58" s="550"/>
      <c r="O58" s="550"/>
      <c r="P58" s="525"/>
      <c r="Q58" s="525"/>
      <c r="R58" s="525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0"/>
      <c r="CL58" s="280"/>
      <c r="CM58" s="280"/>
      <c r="CN58" s="280"/>
      <c r="CO58" s="280"/>
      <c r="CP58" s="280"/>
      <c r="CQ58" s="280"/>
      <c r="CR58" s="280"/>
      <c r="CS58" s="280"/>
      <c r="CT58" s="280"/>
      <c r="CU58" s="280"/>
      <c r="CV58" s="280"/>
      <c r="CW58" s="280"/>
      <c r="CX58" s="280"/>
      <c r="CY58" s="280"/>
      <c r="CZ58" s="280"/>
      <c r="DA58" s="280"/>
      <c r="DB58" s="280"/>
      <c r="DC58" s="280"/>
      <c r="DD58" s="280"/>
      <c r="DE58" s="280"/>
      <c r="DF58" s="280"/>
      <c r="DG58" s="280"/>
      <c r="DH58" s="280"/>
      <c r="DI58" s="280"/>
      <c r="DJ58" s="280"/>
      <c r="DK58" s="280"/>
      <c r="DL58" s="280"/>
      <c r="DM58" s="280"/>
      <c r="DN58" s="280"/>
      <c r="DO58" s="280"/>
      <c r="DP58" s="280"/>
      <c r="DQ58" s="280"/>
      <c r="DR58" s="280"/>
      <c r="DS58" s="280"/>
      <c r="DT58" s="280"/>
      <c r="DU58" s="280"/>
      <c r="DV58" s="280"/>
      <c r="DW58" s="280"/>
      <c r="DX58" s="280"/>
      <c r="DY58" s="280"/>
      <c r="DZ58" s="280"/>
      <c r="EA58" s="280"/>
      <c r="EB58" s="280"/>
      <c r="EC58" s="280"/>
      <c r="ED58" s="280"/>
      <c r="EE58" s="280"/>
      <c r="EF58" s="280"/>
      <c r="EG58" s="280"/>
      <c r="EH58" s="280"/>
      <c r="EI58" s="280"/>
      <c r="EJ58" s="280"/>
      <c r="EK58" s="280"/>
      <c r="EL58" s="280"/>
      <c r="EM58" s="280"/>
      <c r="EN58" s="280"/>
      <c r="EO58" s="280"/>
      <c r="EP58" s="280"/>
      <c r="EQ58" s="280"/>
      <c r="ER58" s="280"/>
      <c r="ES58" s="280"/>
      <c r="ET58" s="280"/>
      <c r="EU58" s="280"/>
      <c r="EV58" s="280"/>
      <c r="EW58" s="280"/>
      <c r="EX58" s="280"/>
      <c r="EY58" s="280"/>
      <c r="EZ58" s="280"/>
      <c r="FA58" s="280"/>
      <c r="FB58" s="280"/>
      <c r="FC58" s="280"/>
      <c r="FD58" s="280"/>
      <c r="FE58" s="280"/>
      <c r="FF58" s="280"/>
      <c r="FG58" s="280"/>
      <c r="FH58" s="280"/>
      <c r="FI58" s="280"/>
      <c r="FJ58" s="280"/>
      <c r="FK58" s="280"/>
      <c r="FL58" s="280"/>
      <c r="FM58" s="280"/>
      <c r="FN58" s="280"/>
      <c r="FO58" s="280"/>
      <c r="FP58" s="280"/>
      <c r="FQ58" s="280"/>
      <c r="FR58" s="280"/>
      <c r="FS58" s="280"/>
      <c r="FT58" s="280"/>
      <c r="FU58" s="280"/>
      <c r="FV58" s="280"/>
      <c r="FW58" s="280"/>
      <c r="FX58" s="280"/>
      <c r="FY58" s="280"/>
      <c r="FZ58" s="280"/>
      <c r="GA58" s="280"/>
      <c r="GB58" s="280"/>
      <c r="GC58" s="280"/>
      <c r="GD58" s="280"/>
      <c r="GE58" s="280"/>
      <c r="GF58" s="280"/>
      <c r="GG58" s="280"/>
      <c r="GH58" s="280"/>
      <c r="GI58" s="280"/>
      <c r="GJ58" s="280"/>
      <c r="GK58" s="280"/>
      <c r="GL58" s="280"/>
      <c r="GM58" s="280"/>
      <c r="GN58" s="280"/>
      <c r="GO58" s="280"/>
      <c r="GP58" s="280"/>
      <c r="GQ58" s="280"/>
      <c r="GR58" s="280"/>
      <c r="GS58" s="280"/>
      <c r="GT58" s="280"/>
      <c r="GU58" s="280"/>
      <c r="GV58" s="280"/>
      <c r="GW58" s="280"/>
      <c r="GX58" s="280"/>
      <c r="GY58" s="280"/>
      <c r="GZ58" s="280"/>
      <c r="HA58" s="280"/>
      <c r="HB58" s="280"/>
      <c r="HC58" s="280"/>
      <c r="HD58" s="280"/>
      <c r="HE58" s="280"/>
      <c r="HF58" s="280"/>
      <c r="HG58" s="280"/>
      <c r="HH58" s="280"/>
      <c r="HI58" s="280"/>
      <c r="HJ58" s="280"/>
      <c r="HK58" s="280"/>
      <c r="HL58" s="280"/>
      <c r="HM58" s="280"/>
      <c r="HN58" s="280"/>
      <c r="HO58" s="280"/>
      <c r="HP58" s="280"/>
      <c r="HQ58" s="280"/>
      <c r="HR58" s="280"/>
      <c r="HS58" s="280"/>
      <c r="HT58" s="280"/>
      <c r="HU58" s="280"/>
      <c r="HV58" s="280"/>
      <c r="HW58" s="280"/>
      <c r="HX58" s="280"/>
      <c r="HY58" s="280"/>
      <c r="HZ58" s="280"/>
      <c r="IA58" s="280"/>
      <c r="IB58" s="280"/>
      <c r="IC58" s="280"/>
      <c r="ID58" s="280"/>
      <c r="IE58" s="280"/>
      <c r="IF58" s="280"/>
      <c r="IG58" s="280"/>
      <c r="IH58" s="280"/>
      <c r="II58" s="280"/>
      <c r="IJ58" s="280"/>
      <c r="IK58" s="280"/>
      <c r="IL58" s="280"/>
      <c r="IM58" s="280"/>
      <c r="IN58" s="280"/>
      <c r="IO58" s="280"/>
      <c r="IP58" s="280"/>
      <c r="IQ58" s="280"/>
      <c r="IR58" s="280"/>
      <c r="IS58" s="280"/>
      <c r="IT58" s="280"/>
      <c r="IU58" s="280"/>
      <c r="IV58" s="280"/>
    </row>
    <row r="59" spans="1:256" s="129" customFormat="1" ht="30" customHeight="1">
      <c r="A59" s="525"/>
      <c r="B59" s="175"/>
      <c r="C59" s="722"/>
      <c r="D59" s="722"/>
      <c r="E59" s="723"/>
      <c r="F59" s="723"/>
      <c r="G59" s="723"/>
      <c r="H59" s="723"/>
      <c r="I59" s="723"/>
      <c r="J59" s="723"/>
      <c r="K59" s="724">
        <f>DATEDIF(E59,H59,"d")</f>
        <v>0</v>
      </c>
      <c r="L59" s="724"/>
      <c r="M59" s="551"/>
      <c r="N59" s="550"/>
      <c r="O59" s="550"/>
      <c r="P59" s="525"/>
      <c r="Q59" s="525"/>
      <c r="R59" s="525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M59" s="280"/>
      <c r="CN59" s="280"/>
      <c r="CO59" s="280"/>
      <c r="CP59" s="280"/>
      <c r="CQ59" s="280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0"/>
      <c r="DD59" s="280"/>
      <c r="DE59" s="280"/>
      <c r="DF59" s="280"/>
      <c r="DG59" s="280"/>
      <c r="DH59" s="280"/>
      <c r="DI59" s="280"/>
      <c r="DJ59" s="280"/>
      <c r="DK59" s="280"/>
      <c r="DL59" s="280"/>
      <c r="DM59" s="280"/>
      <c r="DN59" s="280"/>
      <c r="DO59" s="280"/>
      <c r="DP59" s="280"/>
      <c r="DQ59" s="280"/>
      <c r="DR59" s="280"/>
      <c r="DS59" s="280"/>
      <c r="DT59" s="280"/>
      <c r="DU59" s="280"/>
      <c r="DV59" s="280"/>
      <c r="DW59" s="280"/>
      <c r="DX59" s="280"/>
      <c r="DY59" s="280"/>
      <c r="DZ59" s="280"/>
      <c r="EA59" s="280"/>
      <c r="EB59" s="280"/>
      <c r="EC59" s="280"/>
      <c r="ED59" s="280"/>
      <c r="EE59" s="280"/>
      <c r="EF59" s="280"/>
      <c r="EG59" s="280"/>
      <c r="EH59" s="280"/>
      <c r="EI59" s="280"/>
      <c r="EJ59" s="280"/>
      <c r="EK59" s="280"/>
      <c r="EL59" s="280"/>
      <c r="EM59" s="280"/>
      <c r="EN59" s="280"/>
      <c r="EO59" s="280"/>
      <c r="EP59" s="280"/>
      <c r="EQ59" s="280"/>
      <c r="ER59" s="280"/>
      <c r="ES59" s="280"/>
      <c r="ET59" s="280"/>
      <c r="EU59" s="280"/>
      <c r="EV59" s="280"/>
      <c r="EW59" s="280"/>
      <c r="EX59" s="280"/>
      <c r="EY59" s="280"/>
      <c r="EZ59" s="280"/>
      <c r="FA59" s="280"/>
      <c r="FB59" s="280"/>
      <c r="FC59" s="280"/>
      <c r="FD59" s="280"/>
      <c r="FE59" s="280"/>
      <c r="FF59" s="280"/>
      <c r="FG59" s="280"/>
      <c r="FH59" s="280"/>
      <c r="FI59" s="280"/>
      <c r="FJ59" s="280"/>
      <c r="FK59" s="280"/>
      <c r="FL59" s="280"/>
      <c r="FM59" s="280"/>
      <c r="FN59" s="280"/>
      <c r="FO59" s="280"/>
      <c r="FP59" s="280"/>
      <c r="FQ59" s="280"/>
      <c r="FR59" s="280"/>
      <c r="FS59" s="280"/>
      <c r="FT59" s="280"/>
      <c r="FU59" s="280"/>
      <c r="FV59" s="280"/>
      <c r="FW59" s="280"/>
      <c r="FX59" s="280"/>
      <c r="FY59" s="280"/>
      <c r="FZ59" s="280"/>
      <c r="GA59" s="280"/>
      <c r="GB59" s="280"/>
      <c r="GC59" s="280"/>
      <c r="GD59" s="280"/>
      <c r="GE59" s="280"/>
      <c r="GF59" s="280"/>
      <c r="GG59" s="280"/>
      <c r="GH59" s="280"/>
      <c r="GI59" s="280"/>
      <c r="GJ59" s="280"/>
      <c r="GK59" s="280"/>
      <c r="GL59" s="280"/>
      <c r="GM59" s="280"/>
      <c r="GN59" s="280"/>
      <c r="GO59" s="280"/>
      <c r="GP59" s="280"/>
      <c r="GQ59" s="280"/>
      <c r="GR59" s="280"/>
      <c r="GS59" s="280"/>
      <c r="GT59" s="280"/>
      <c r="GU59" s="280"/>
      <c r="GV59" s="280"/>
      <c r="GW59" s="280"/>
      <c r="GX59" s="280"/>
      <c r="GY59" s="280"/>
      <c r="GZ59" s="280"/>
      <c r="HA59" s="280"/>
      <c r="HB59" s="280"/>
      <c r="HC59" s="280"/>
      <c r="HD59" s="280"/>
      <c r="HE59" s="280"/>
      <c r="HF59" s="280"/>
      <c r="HG59" s="280"/>
      <c r="HH59" s="280"/>
      <c r="HI59" s="280"/>
      <c r="HJ59" s="280"/>
      <c r="HK59" s="280"/>
      <c r="HL59" s="280"/>
      <c r="HM59" s="280"/>
      <c r="HN59" s="280"/>
      <c r="HO59" s="280"/>
      <c r="HP59" s="280"/>
      <c r="HQ59" s="280"/>
      <c r="HR59" s="280"/>
      <c r="HS59" s="280"/>
      <c r="HT59" s="280"/>
      <c r="HU59" s="280"/>
      <c r="HV59" s="280"/>
      <c r="HW59" s="280"/>
      <c r="HX59" s="280"/>
      <c r="HY59" s="280"/>
      <c r="HZ59" s="280"/>
      <c r="IA59" s="280"/>
      <c r="IB59" s="280"/>
      <c r="IC59" s="280"/>
      <c r="ID59" s="280"/>
      <c r="IE59" s="280"/>
      <c r="IF59" s="280"/>
      <c r="IG59" s="280"/>
      <c r="IH59" s="280"/>
      <c r="II59" s="280"/>
      <c r="IJ59" s="280"/>
      <c r="IK59" s="280"/>
      <c r="IL59" s="280"/>
      <c r="IM59" s="280"/>
      <c r="IN59" s="280"/>
      <c r="IO59" s="280"/>
      <c r="IP59" s="280"/>
      <c r="IQ59" s="280"/>
      <c r="IR59" s="280"/>
      <c r="IS59" s="280"/>
      <c r="IT59" s="280"/>
      <c r="IU59" s="280"/>
      <c r="IV59" s="280"/>
    </row>
    <row r="60" spans="1:256" s="129" customFormat="1" ht="30" customHeight="1">
      <c r="A60" s="525"/>
      <c r="B60" s="282">
        <f>COUNT(C56:D60)</f>
        <v>0</v>
      </c>
      <c r="C60" s="722"/>
      <c r="D60" s="722"/>
      <c r="E60" s="723"/>
      <c r="F60" s="723"/>
      <c r="G60" s="723"/>
      <c r="H60" s="723"/>
      <c r="I60" s="723"/>
      <c r="J60" s="723"/>
      <c r="K60" s="724">
        <f>DATEDIF(E60,H60,"d")</f>
        <v>0</v>
      </c>
      <c r="L60" s="724"/>
      <c r="M60" s="551">
        <f>COUNTIF(K56:L60,"=0")</f>
        <v>5</v>
      </c>
      <c r="N60" s="550">
        <f>COUNTIF(K56:L60,"&lt;=20")</f>
        <v>5</v>
      </c>
      <c r="O60" s="550">
        <f>N60-M60</f>
        <v>0</v>
      </c>
      <c r="P60" s="525"/>
      <c r="Q60" s="525"/>
      <c r="R60" s="525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0"/>
      <c r="ES60" s="280"/>
      <c r="ET60" s="280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0"/>
      <c r="FF60" s="280"/>
      <c r="FG60" s="280"/>
      <c r="FH60" s="280"/>
      <c r="FI60" s="280"/>
      <c r="FJ60" s="280"/>
      <c r="FK60" s="280"/>
      <c r="FL60" s="280"/>
      <c r="FM60" s="280"/>
      <c r="FN60" s="280"/>
      <c r="FO60" s="280"/>
      <c r="FP60" s="280"/>
      <c r="FQ60" s="280"/>
      <c r="FR60" s="280"/>
      <c r="FS60" s="280"/>
      <c r="FT60" s="280"/>
      <c r="FU60" s="280"/>
      <c r="FV60" s="280"/>
      <c r="FW60" s="280"/>
      <c r="FX60" s="280"/>
      <c r="FY60" s="280"/>
      <c r="FZ60" s="280"/>
      <c r="GA60" s="280"/>
      <c r="GB60" s="280"/>
      <c r="GC60" s="280"/>
      <c r="GD60" s="280"/>
      <c r="GE60" s="280"/>
      <c r="GF60" s="280"/>
      <c r="GG60" s="280"/>
      <c r="GH60" s="280"/>
      <c r="GI60" s="280"/>
      <c r="GJ60" s="280"/>
      <c r="GK60" s="280"/>
      <c r="GL60" s="280"/>
      <c r="GM60" s="280"/>
      <c r="GN60" s="280"/>
      <c r="GO60" s="280"/>
      <c r="GP60" s="280"/>
      <c r="GQ60" s="280"/>
      <c r="GR60" s="280"/>
      <c r="GS60" s="280"/>
      <c r="GT60" s="280"/>
      <c r="GU60" s="280"/>
      <c r="GV60" s="280"/>
      <c r="GW60" s="280"/>
      <c r="GX60" s="280"/>
      <c r="GY60" s="280"/>
      <c r="GZ60" s="280"/>
      <c r="HA60" s="280"/>
      <c r="HB60" s="280"/>
      <c r="HC60" s="280"/>
      <c r="HD60" s="280"/>
      <c r="HE60" s="280"/>
      <c r="HF60" s="280"/>
      <c r="HG60" s="280"/>
      <c r="HH60" s="280"/>
      <c r="HI60" s="280"/>
      <c r="HJ60" s="280"/>
      <c r="HK60" s="280"/>
      <c r="HL60" s="280"/>
      <c r="HM60" s="280"/>
      <c r="HN60" s="280"/>
      <c r="HO60" s="280"/>
      <c r="HP60" s="280"/>
      <c r="HQ60" s="280"/>
      <c r="HR60" s="280"/>
      <c r="HS60" s="280"/>
      <c r="HT60" s="280"/>
      <c r="HU60" s="280"/>
      <c r="HV60" s="280"/>
      <c r="HW60" s="280"/>
      <c r="HX60" s="280"/>
      <c r="HY60" s="280"/>
      <c r="HZ60" s="280"/>
      <c r="IA60" s="280"/>
      <c r="IB60" s="280"/>
      <c r="IC60" s="280"/>
      <c r="ID60" s="280"/>
      <c r="IE60" s="280"/>
      <c r="IF60" s="280"/>
      <c r="IG60" s="280"/>
      <c r="IH60" s="280"/>
      <c r="II60" s="280"/>
      <c r="IJ60" s="280"/>
      <c r="IK60" s="280"/>
      <c r="IL60" s="280"/>
      <c r="IM60" s="280"/>
      <c r="IN60" s="280"/>
      <c r="IO60" s="280"/>
      <c r="IP60" s="280"/>
      <c r="IQ60" s="280"/>
      <c r="IR60" s="280"/>
      <c r="IS60" s="280"/>
      <c r="IT60" s="280"/>
      <c r="IU60" s="280"/>
      <c r="IV60" s="280"/>
    </row>
    <row r="61" spans="1:256" s="129" customFormat="1" ht="20.25">
      <c r="A61" s="275"/>
      <c r="B61" s="275"/>
      <c r="C61" s="275"/>
      <c r="D61" s="284" t="s">
        <v>61</v>
      </c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275"/>
      <c r="EE61" s="275"/>
      <c r="EF61" s="275"/>
      <c r="EG61" s="275"/>
      <c r="EH61" s="275"/>
      <c r="EI61" s="275"/>
      <c r="EJ61" s="275"/>
      <c r="EK61" s="275"/>
      <c r="EL61" s="275"/>
      <c r="EM61" s="275"/>
      <c r="EN61" s="275"/>
      <c r="EO61" s="275"/>
      <c r="EP61" s="275"/>
      <c r="EQ61" s="275"/>
      <c r="ER61" s="275"/>
      <c r="ES61" s="275"/>
      <c r="ET61" s="275"/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  <c r="FF61" s="275"/>
      <c r="FG61" s="275"/>
      <c r="FH61" s="275"/>
      <c r="FI61" s="275"/>
      <c r="FJ61" s="275"/>
      <c r="FK61" s="275"/>
      <c r="FL61" s="275"/>
      <c r="FM61" s="275"/>
      <c r="FN61" s="275"/>
      <c r="FO61" s="275"/>
      <c r="FP61" s="275"/>
      <c r="FQ61" s="275"/>
      <c r="FR61" s="275"/>
      <c r="FS61" s="275"/>
      <c r="FT61" s="275"/>
      <c r="FU61" s="275"/>
      <c r="FV61" s="275"/>
      <c r="FW61" s="275"/>
      <c r="FX61" s="275"/>
      <c r="FY61" s="275"/>
      <c r="FZ61" s="275"/>
      <c r="GA61" s="275"/>
      <c r="GB61" s="275"/>
      <c r="GC61" s="275"/>
      <c r="GD61" s="275"/>
      <c r="GE61" s="275"/>
      <c r="GF61" s="275"/>
      <c r="GG61" s="275"/>
      <c r="GH61" s="275"/>
      <c r="GI61" s="275"/>
      <c r="GJ61" s="275"/>
      <c r="GK61" s="275"/>
      <c r="GL61" s="275"/>
      <c r="GM61" s="275"/>
      <c r="GN61" s="275"/>
      <c r="GO61" s="275"/>
      <c r="GP61" s="275"/>
      <c r="GQ61" s="275"/>
      <c r="GR61" s="275"/>
      <c r="GS61" s="275"/>
      <c r="GT61" s="275"/>
      <c r="GU61" s="275"/>
      <c r="GV61" s="275"/>
      <c r="GW61" s="275"/>
      <c r="GX61" s="275"/>
      <c r="GY61" s="275"/>
      <c r="GZ61" s="275"/>
      <c r="HA61" s="275"/>
      <c r="HB61" s="275"/>
      <c r="HC61" s="275"/>
      <c r="HD61" s="275"/>
      <c r="HE61" s="275"/>
      <c r="HF61" s="275"/>
      <c r="HG61" s="275"/>
      <c r="HH61" s="275"/>
      <c r="HI61" s="275"/>
      <c r="HJ61" s="275"/>
      <c r="HK61" s="275"/>
      <c r="HL61" s="275"/>
      <c r="HM61" s="275"/>
      <c r="HN61" s="275"/>
      <c r="HO61" s="275"/>
      <c r="HP61" s="275"/>
      <c r="HQ61" s="275"/>
      <c r="HR61" s="275"/>
      <c r="HS61" s="275"/>
      <c r="HT61" s="275"/>
      <c r="HU61" s="275"/>
      <c r="HV61" s="275"/>
      <c r="HW61" s="275"/>
      <c r="HX61" s="275"/>
      <c r="HY61" s="275"/>
      <c r="HZ61" s="275"/>
      <c r="IA61" s="275"/>
      <c r="IB61" s="275"/>
      <c r="IC61" s="275"/>
      <c r="ID61" s="275"/>
      <c r="IE61" s="275"/>
      <c r="IF61" s="275"/>
      <c r="IG61" s="275"/>
      <c r="IH61" s="275"/>
      <c r="II61" s="275"/>
      <c r="IJ61" s="275"/>
      <c r="IK61" s="275"/>
      <c r="IL61" s="275"/>
      <c r="IM61" s="275"/>
      <c r="IN61" s="275"/>
      <c r="IO61" s="275"/>
      <c r="IP61" s="275"/>
      <c r="IQ61" s="275"/>
      <c r="IR61" s="275"/>
      <c r="IS61" s="275"/>
      <c r="IT61" s="275"/>
      <c r="IU61" s="275"/>
      <c r="IV61" s="275"/>
    </row>
    <row r="62" spans="2:4" s="129" customFormat="1" ht="20.25">
      <c r="B62" s="612" t="s">
        <v>67</v>
      </c>
      <c r="C62" s="612"/>
      <c r="D62" s="612"/>
    </row>
    <row r="63" spans="2:13" s="129" customFormat="1" ht="20.25">
      <c r="B63" s="614"/>
      <c r="C63" s="614"/>
      <c r="D63" s="614"/>
      <c r="E63" s="614"/>
      <c r="F63" s="614"/>
      <c r="G63" s="614"/>
      <c r="H63" s="614"/>
      <c r="I63" s="614"/>
      <c r="J63" s="614"/>
      <c r="K63" s="614"/>
      <c r="L63" s="614"/>
      <c r="M63" s="416"/>
    </row>
    <row r="64" spans="2:13" s="129" customFormat="1" ht="20.25">
      <c r="B64" s="614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416"/>
    </row>
    <row r="65" spans="2:13" s="129" customFormat="1" ht="20.25"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4"/>
      <c r="M65" s="416"/>
    </row>
    <row r="66" spans="2:13" s="129" customFormat="1" ht="20.25"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416"/>
    </row>
    <row r="67" spans="2:13" s="129" customFormat="1" ht="20.25"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416"/>
    </row>
    <row r="68" spans="2:13" s="129" customFormat="1" ht="20.25">
      <c r="B68" s="614"/>
      <c r="C68" s="614"/>
      <c r="D68" s="614"/>
      <c r="E68" s="614"/>
      <c r="F68" s="614"/>
      <c r="G68" s="614"/>
      <c r="H68" s="614"/>
      <c r="I68" s="614"/>
      <c r="J68" s="614"/>
      <c r="K68" s="614"/>
      <c r="L68" s="614"/>
      <c r="M68" s="416"/>
    </row>
    <row r="69" spans="2:13" s="129" customFormat="1" ht="20.25">
      <c r="B69" s="614"/>
      <c r="C69" s="614"/>
      <c r="D69" s="614"/>
      <c r="E69" s="614"/>
      <c r="F69" s="614"/>
      <c r="G69" s="614"/>
      <c r="H69" s="614"/>
      <c r="I69" s="614"/>
      <c r="J69" s="614"/>
      <c r="K69" s="614"/>
      <c r="L69" s="614"/>
      <c r="M69" s="416"/>
    </row>
    <row r="70" spans="2:13" s="129" customFormat="1" ht="20.25">
      <c r="B70" s="612" t="s">
        <v>61</v>
      </c>
      <c r="C70" s="612"/>
      <c r="D70" s="612"/>
      <c r="E70" s="612"/>
      <c r="F70" s="612"/>
      <c r="G70" s="612"/>
      <c r="H70" s="612"/>
      <c r="I70" s="612"/>
      <c r="J70" s="612"/>
      <c r="K70" s="194"/>
      <c r="L70" s="194"/>
      <c r="M70" s="194"/>
    </row>
    <row r="71" spans="1:256" ht="20.25">
      <c r="A71" s="129"/>
      <c r="B71" s="412"/>
      <c r="C71" s="412"/>
      <c r="D71" s="412"/>
      <c r="E71" s="412"/>
      <c r="F71" s="412"/>
      <c r="G71" s="412"/>
      <c r="H71" s="412"/>
      <c r="I71" s="194"/>
      <c r="J71" s="194"/>
      <c r="K71" s="194"/>
      <c r="L71" s="194"/>
      <c r="M71" s="194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1:256" ht="20.25">
      <c r="A72" s="120"/>
      <c r="B72" s="216" t="s">
        <v>22</v>
      </c>
      <c r="C72" s="182"/>
      <c r="D72" s="182"/>
      <c r="E72" s="182"/>
      <c r="F72" s="182"/>
      <c r="G72" s="182"/>
      <c r="H72" s="182"/>
      <c r="I72" s="182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ht="20.25">
      <c r="A73" s="129"/>
      <c r="B73" s="614"/>
      <c r="C73" s="614"/>
      <c r="D73" s="614"/>
      <c r="E73" s="614"/>
      <c r="F73" s="614"/>
      <c r="G73" s="614"/>
      <c r="H73" s="614"/>
      <c r="I73" s="614"/>
      <c r="J73" s="614"/>
      <c r="K73" s="614"/>
      <c r="L73" s="614"/>
      <c r="M73" s="416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</row>
    <row r="74" spans="1:256" ht="20.25">
      <c r="A74" s="129"/>
      <c r="B74" s="614"/>
      <c r="C74" s="614"/>
      <c r="D74" s="614"/>
      <c r="E74" s="614"/>
      <c r="F74" s="614"/>
      <c r="G74" s="614"/>
      <c r="H74" s="614"/>
      <c r="I74" s="614"/>
      <c r="J74" s="614"/>
      <c r="K74" s="614"/>
      <c r="L74" s="614"/>
      <c r="M74" s="416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</row>
    <row r="75" spans="1:256" ht="20.25">
      <c r="A75" s="129"/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416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</row>
    <row r="76" spans="1:256" ht="20.25">
      <c r="A76" s="129"/>
      <c r="B76" s="614"/>
      <c r="C76" s="614"/>
      <c r="D76" s="614"/>
      <c r="E76" s="614"/>
      <c r="F76" s="614"/>
      <c r="G76" s="614"/>
      <c r="H76" s="614"/>
      <c r="I76" s="614"/>
      <c r="J76" s="614"/>
      <c r="K76" s="614"/>
      <c r="L76" s="614"/>
      <c r="M76" s="416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7" spans="1:256" ht="20.25">
      <c r="A77" s="129"/>
      <c r="B77" s="614"/>
      <c r="C77" s="614"/>
      <c r="D77" s="614"/>
      <c r="E77" s="614"/>
      <c r="F77" s="614"/>
      <c r="G77" s="614"/>
      <c r="H77" s="614"/>
      <c r="I77" s="614"/>
      <c r="J77" s="614"/>
      <c r="K77" s="614"/>
      <c r="L77" s="614"/>
      <c r="M77" s="416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</row>
    <row r="78" spans="1:256" ht="20.25">
      <c r="A78" s="129"/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416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</row>
    <row r="79" spans="1:256" ht="20.25">
      <c r="A79" s="129"/>
      <c r="B79" s="614"/>
      <c r="C79" s="614"/>
      <c r="D79" s="614"/>
      <c r="E79" s="614"/>
      <c r="F79" s="614"/>
      <c r="G79" s="614"/>
      <c r="H79" s="614"/>
      <c r="I79" s="614"/>
      <c r="J79" s="614"/>
      <c r="K79" s="614"/>
      <c r="L79" s="614"/>
      <c r="M79" s="416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</row>
    <row r="80" spans="1:256" ht="20.25">
      <c r="A80" s="129"/>
      <c r="B80" s="612" t="s">
        <v>61</v>
      </c>
      <c r="C80" s="612"/>
      <c r="D80" s="612"/>
      <c r="E80" s="612"/>
      <c r="F80" s="612"/>
      <c r="G80" s="612"/>
      <c r="H80" s="612"/>
      <c r="I80" s="612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</sheetData>
  <sheetProtection password="DE4A" sheet="1"/>
  <mergeCells count="161">
    <mergeCell ref="B70:J70"/>
    <mergeCell ref="B73:L79"/>
    <mergeCell ref="B80:I80"/>
    <mergeCell ref="C60:D60"/>
    <mergeCell ref="E60:G60"/>
    <mergeCell ref="H60:J60"/>
    <mergeCell ref="K60:L60"/>
    <mergeCell ref="B62:D62"/>
    <mergeCell ref="B63:L69"/>
    <mergeCell ref="C58:D58"/>
    <mergeCell ref="E58:G58"/>
    <mergeCell ref="H58:J58"/>
    <mergeCell ref="K58:L58"/>
    <mergeCell ref="C59:D59"/>
    <mergeCell ref="E59:G59"/>
    <mergeCell ref="H59:J59"/>
    <mergeCell ref="K59:L59"/>
    <mergeCell ref="C56:D56"/>
    <mergeCell ref="E56:G56"/>
    <mergeCell ref="H56:J56"/>
    <mergeCell ref="K56:L56"/>
    <mergeCell ref="C57:D57"/>
    <mergeCell ref="E57:G57"/>
    <mergeCell ref="H57:J57"/>
    <mergeCell ref="K57:L57"/>
    <mergeCell ref="C52:D52"/>
    <mergeCell ref="E52:G52"/>
    <mergeCell ref="H52:J52"/>
    <mergeCell ref="K52:L52"/>
    <mergeCell ref="A55:B55"/>
    <mergeCell ref="C55:D55"/>
    <mergeCell ref="E55:G55"/>
    <mergeCell ref="H55:J55"/>
    <mergeCell ref="K55:L55"/>
    <mergeCell ref="C50:D50"/>
    <mergeCell ref="E50:G50"/>
    <mergeCell ref="H50:J50"/>
    <mergeCell ref="K50:L50"/>
    <mergeCell ref="C51:D51"/>
    <mergeCell ref="E51:G51"/>
    <mergeCell ref="H51:J51"/>
    <mergeCell ref="K51:L51"/>
    <mergeCell ref="C48:D48"/>
    <mergeCell ref="E48:G48"/>
    <mergeCell ref="H48:J48"/>
    <mergeCell ref="K48:L48"/>
    <mergeCell ref="C49:D49"/>
    <mergeCell ref="E49:G49"/>
    <mergeCell ref="H49:J49"/>
    <mergeCell ref="K49:L49"/>
    <mergeCell ref="A40:B40"/>
    <mergeCell ref="C40:L40"/>
    <mergeCell ref="D42:I42"/>
    <mergeCell ref="D43:I43"/>
    <mergeCell ref="D44:I44"/>
    <mergeCell ref="A47:B47"/>
    <mergeCell ref="C47:D47"/>
    <mergeCell ref="E47:G47"/>
    <mergeCell ref="H47:J47"/>
    <mergeCell ref="K47:L47"/>
    <mergeCell ref="S36:T36"/>
    <mergeCell ref="C37:D37"/>
    <mergeCell ref="E37:F37"/>
    <mergeCell ref="G37:H37"/>
    <mergeCell ref="I37:J37"/>
    <mergeCell ref="O37:P37"/>
    <mergeCell ref="Q37:R37"/>
    <mergeCell ref="S37:T37"/>
    <mergeCell ref="C36:D36"/>
    <mergeCell ref="E36:F36"/>
    <mergeCell ref="G36:H36"/>
    <mergeCell ref="I36:J36"/>
    <mergeCell ref="O36:P36"/>
    <mergeCell ref="Q36:R36"/>
    <mergeCell ref="S34:T34"/>
    <mergeCell ref="C35:D35"/>
    <mergeCell ref="E35:F35"/>
    <mergeCell ref="G35:H35"/>
    <mergeCell ref="I35:J35"/>
    <mergeCell ref="O35:P35"/>
    <mergeCell ref="Q35:R35"/>
    <mergeCell ref="S35:T35"/>
    <mergeCell ref="C34:D34"/>
    <mergeCell ref="E34:F34"/>
    <mergeCell ref="G34:H34"/>
    <mergeCell ref="I34:J34"/>
    <mergeCell ref="O34:P34"/>
    <mergeCell ref="Q34:R34"/>
    <mergeCell ref="S32:T32"/>
    <mergeCell ref="C33:D33"/>
    <mergeCell ref="E33:F33"/>
    <mergeCell ref="G33:H33"/>
    <mergeCell ref="I33:J33"/>
    <mergeCell ref="O33:P33"/>
    <mergeCell ref="Q33:R33"/>
    <mergeCell ref="S33:T33"/>
    <mergeCell ref="S27:T27"/>
    <mergeCell ref="C31:J31"/>
    <mergeCell ref="N31:T31"/>
    <mergeCell ref="A32:B32"/>
    <mergeCell ref="C32:D32"/>
    <mergeCell ref="E32:F32"/>
    <mergeCell ref="G32:H32"/>
    <mergeCell ref="I32:J32"/>
    <mergeCell ref="O32:P32"/>
    <mergeCell ref="Q32:R32"/>
    <mergeCell ref="C27:D27"/>
    <mergeCell ref="E27:F27"/>
    <mergeCell ref="G27:H27"/>
    <mergeCell ref="I27:J27"/>
    <mergeCell ref="O27:P27"/>
    <mergeCell ref="Q27:R27"/>
    <mergeCell ref="S25:T25"/>
    <mergeCell ref="C26:D26"/>
    <mergeCell ref="E26:F26"/>
    <mergeCell ref="G26:H26"/>
    <mergeCell ref="I26:J26"/>
    <mergeCell ref="O26:P26"/>
    <mergeCell ref="Q26:R26"/>
    <mergeCell ref="S26:T26"/>
    <mergeCell ref="C25:D25"/>
    <mergeCell ref="E25:F25"/>
    <mergeCell ref="G25:H25"/>
    <mergeCell ref="I25:J25"/>
    <mergeCell ref="O25:P25"/>
    <mergeCell ref="Q25:R25"/>
    <mergeCell ref="S23:T23"/>
    <mergeCell ref="C24:D24"/>
    <mergeCell ref="E24:F24"/>
    <mergeCell ref="G24:H24"/>
    <mergeCell ref="I24:J24"/>
    <mergeCell ref="O24:P24"/>
    <mergeCell ref="Q24:R24"/>
    <mergeCell ref="S24:T24"/>
    <mergeCell ref="C23:D23"/>
    <mergeCell ref="E23:F23"/>
    <mergeCell ref="G23:H23"/>
    <mergeCell ref="I23:J23"/>
    <mergeCell ref="O23:P23"/>
    <mergeCell ref="Q23:R23"/>
    <mergeCell ref="N21:T21"/>
    <mergeCell ref="A22:B22"/>
    <mergeCell ref="C22:D22"/>
    <mergeCell ref="E22:F22"/>
    <mergeCell ref="G22:H22"/>
    <mergeCell ref="I22:J22"/>
    <mergeCell ref="O22:P22"/>
    <mergeCell ref="Q22:R22"/>
    <mergeCell ref="S22:T22"/>
    <mergeCell ref="A15:B15"/>
    <mergeCell ref="C15:L15"/>
    <mergeCell ref="D17:I17"/>
    <mergeCell ref="D18:I18"/>
    <mergeCell ref="D19:I19"/>
    <mergeCell ref="C21:J21"/>
    <mergeCell ref="D2:K2"/>
    <mergeCell ref="D8:I8"/>
    <mergeCell ref="B9:C9"/>
    <mergeCell ref="K9:L9"/>
    <mergeCell ref="B10:C10"/>
    <mergeCell ref="B11:C11"/>
  </mergeCells>
  <printOptions/>
  <pageMargins left="0.4330708661417323" right="0.31496062992125984" top="0.42" bottom="0.34" header="0.31496062992125984" footer="0.24"/>
  <pageSetup fitToHeight="0" fitToWidth="1" horizontalDpi="600" verticalDpi="600" orientation="landscape" scale="51" r:id="rId3"/>
  <headerFoot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6"/>
  <sheetViews>
    <sheetView zoomScale="90" zoomScaleNormal="90" zoomScalePageLayoutView="0" workbookViewId="0" topLeftCell="A28">
      <selection activeCell="J25" sqref="J25"/>
    </sheetView>
  </sheetViews>
  <sheetFormatPr defaultColWidth="11.140625" defaultRowHeight="15"/>
  <cols>
    <col min="1" max="1" width="11.140625" style="275" customWidth="1"/>
    <col min="2" max="2" width="9.421875" style="275" customWidth="1"/>
    <col min="3" max="3" width="3.140625" style="275" customWidth="1"/>
    <col min="4" max="4" width="11.28125" style="275" customWidth="1"/>
    <col min="5" max="8" width="10.7109375" style="275" customWidth="1"/>
    <col min="9" max="9" width="11.7109375" style="275" customWidth="1"/>
    <col min="10" max="10" width="14.28125" style="275" customWidth="1"/>
    <col min="11" max="11" width="12.57421875" style="275" customWidth="1"/>
    <col min="12" max="12" width="13.00390625" style="275" customWidth="1"/>
    <col min="13" max="13" width="2.7109375" style="275" bestFit="1" customWidth="1"/>
    <col min="14" max="14" width="14.28125" style="275" customWidth="1"/>
    <col min="15" max="20" width="11.140625" style="275" customWidth="1"/>
    <col min="21" max="255" width="7.00390625" style="275" customWidth="1"/>
    <col min="256" max="16384" width="11.140625" style="275" customWidth="1"/>
  </cols>
  <sheetData>
    <row r="1" spans="1:15" s="182" customFormat="1" ht="24.75" customHeight="1">
      <c r="A1" s="257" t="s">
        <v>109</v>
      </c>
      <c r="B1" s="258">
        <v>3.12</v>
      </c>
      <c r="C1" s="200" t="s">
        <v>0</v>
      </c>
      <c r="D1" s="675" t="s">
        <v>183</v>
      </c>
      <c r="E1" s="676"/>
      <c r="F1" s="676"/>
      <c r="G1" s="676"/>
      <c r="H1" s="676"/>
      <c r="I1" s="676"/>
      <c r="J1" s="676"/>
      <c r="K1" s="676"/>
      <c r="L1" s="259"/>
      <c r="N1" s="275"/>
      <c r="O1" s="275"/>
    </row>
    <row r="2" spans="1:12" s="182" customFormat="1" ht="24.75" customHeight="1">
      <c r="A2" s="257" t="s">
        <v>1</v>
      </c>
      <c r="B2" s="260"/>
      <c r="C2" s="200" t="s">
        <v>0</v>
      </c>
      <c r="D2" s="540">
        <v>4</v>
      </c>
      <c r="E2" s="261"/>
      <c r="F2" s="261"/>
      <c r="G2" s="261"/>
      <c r="H2" s="261"/>
      <c r="I2" s="261"/>
      <c r="J2" s="261"/>
      <c r="L2" s="261" t="s">
        <v>224</v>
      </c>
    </row>
    <row r="3" spans="1:11" s="182" customFormat="1" ht="24.75" customHeight="1">
      <c r="A3" s="257" t="s">
        <v>2</v>
      </c>
      <c r="B3" s="260"/>
      <c r="C3" s="200" t="s">
        <v>0</v>
      </c>
      <c r="D3" s="208" t="e">
        <f>IF(E5=1,"N/A",L10)</f>
        <v>#DIV/0!</v>
      </c>
      <c r="E3" s="261"/>
      <c r="F3" s="261"/>
      <c r="G3" s="261"/>
      <c r="H3" s="261"/>
      <c r="I3" s="261"/>
      <c r="J3" s="234"/>
      <c r="K3" s="261"/>
    </row>
    <row r="4" spans="1:11" s="182" customFormat="1" ht="24.75" customHeight="1">
      <c r="A4" s="176" t="s">
        <v>3</v>
      </c>
      <c r="B4" s="260"/>
      <c r="C4" s="200" t="s">
        <v>0</v>
      </c>
      <c r="D4" s="262" t="e">
        <f>IF(D5="N/A","N/A",IF(D5&gt;=4.5,"ดีมาก",IF(D5&gt;=3.5,"ดี",IF(D5&gt;=2.5,"ปานกลาง",IF(D5&gt;=1.5,"ต่ำ","ต่ำมาก")))))</f>
        <v>#DIV/0!</v>
      </c>
      <c r="E4" s="261"/>
      <c r="F4" s="261"/>
      <c r="G4" s="261"/>
      <c r="H4" s="261"/>
      <c r="I4" s="261"/>
      <c r="J4" s="261"/>
      <c r="K4" s="261"/>
    </row>
    <row r="5" spans="1:6" s="182" customFormat="1" ht="24.75" customHeight="1">
      <c r="A5" s="203" t="s">
        <v>4</v>
      </c>
      <c r="B5" s="263"/>
      <c r="C5" s="200" t="s">
        <v>0</v>
      </c>
      <c r="D5" s="208" t="e">
        <f>IF(E5=1,1,L10)</f>
        <v>#DIV/0!</v>
      </c>
      <c r="E5" s="123"/>
      <c r="F5" s="128" t="s">
        <v>5</v>
      </c>
    </row>
    <row r="6" spans="1:6" s="182" customFormat="1" ht="22.5" customHeight="1">
      <c r="A6" s="122"/>
      <c r="C6" s="118"/>
      <c r="D6" s="121"/>
      <c r="F6" s="128"/>
    </row>
    <row r="7" spans="1:256" s="266" customFormat="1" ht="24.75" customHeight="1">
      <c r="A7" s="264"/>
      <c r="B7" s="265"/>
      <c r="C7" s="118"/>
      <c r="D7" s="677" t="s">
        <v>6</v>
      </c>
      <c r="E7" s="678"/>
      <c r="F7" s="678"/>
      <c r="G7" s="678"/>
      <c r="H7" s="678"/>
      <c r="I7" s="679"/>
      <c r="J7" s="264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/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265"/>
      <c r="GD7" s="265"/>
      <c r="GE7" s="265"/>
      <c r="GF7" s="265"/>
      <c r="GG7" s="265"/>
      <c r="GH7" s="265"/>
      <c r="GI7" s="265"/>
      <c r="GJ7" s="265"/>
      <c r="GK7" s="265"/>
      <c r="GL7" s="265"/>
      <c r="GM7" s="265"/>
      <c r="GN7" s="265"/>
      <c r="GO7" s="265"/>
      <c r="GP7" s="265"/>
      <c r="GQ7" s="265"/>
      <c r="GR7" s="265"/>
      <c r="GS7" s="265"/>
      <c r="GT7" s="265"/>
      <c r="GU7" s="265"/>
      <c r="GV7" s="265"/>
      <c r="GW7" s="265"/>
      <c r="GX7" s="265"/>
      <c r="GY7" s="265"/>
      <c r="GZ7" s="265"/>
      <c r="HA7" s="265"/>
      <c r="HB7" s="265"/>
      <c r="HC7" s="265"/>
      <c r="HD7" s="265"/>
      <c r="HE7" s="265"/>
      <c r="HF7" s="265"/>
      <c r="HG7" s="265"/>
      <c r="HH7" s="265"/>
      <c r="HI7" s="265"/>
      <c r="HJ7" s="265"/>
      <c r="HK7" s="265"/>
      <c r="HL7" s="265"/>
      <c r="HM7" s="265"/>
      <c r="HN7" s="265"/>
      <c r="HO7" s="265"/>
      <c r="HP7" s="265"/>
      <c r="HQ7" s="265"/>
      <c r="HR7" s="265"/>
      <c r="HS7" s="265"/>
      <c r="HT7" s="265"/>
      <c r="HU7" s="265"/>
      <c r="HV7" s="265"/>
      <c r="HW7" s="265"/>
      <c r="HX7" s="265"/>
      <c r="HY7" s="265"/>
      <c r="HZ7" s="265"/>
      <c r="IA7" s="265"/>
      <c r="IB7" s="265"/>
      <c r="IC7" s="265"/>
      <c r="ID7" s="265"/>
      <c r="IE7" s="265"/>
      <c r="IF7" s="265"/>
      <c r="IG7" s="265"/>
      <c r="IH7" s="265"/>
      <c r="II7" s="265"/>
      <c r="IJ7" s="265"/>
      <c r="IK7" s="265"/>
      <c r="IL7" s="265"/>
      <c r="IM7" s="265"/>
      <c r="IN7" s="265"/>
      <c r="IO7" s="265"/>
      <c r="IP7" s="265"/>
      <c r="IQ7" s="265"/>
      <c r="IR7" s="265"/>
      <c r="IS7" s="265"/>
      <c r="IT7" s="265"/>
      <c r="IU7" s="265"/>
      <c r="IV7" s="265"/>
    </row>
    <row r="8" spans="1:256" s="266" customFormat="1" ht="24.75" customHeight="1">
      <c r="A8" s="264"/>
      <c r="B8" s="680" t="s">
        <v>19</v>
      </c>
      <c r="C8" s="680"/>
      <c r="D8" s="267" t="s">
        <v>21</v>
      </c>
      <c r="E8" s="267">
        <v>1</v>
      </c>
      <c r="F8" s="267">
        <v>2</v>
      </c>
      <c r="G8" s="267">
        <v>3</v>
      </c>
      <c r="H8" s="267">
        <v>4</v>
      </c>
      <c r="I8" s="267">
        <v>5</v>
      </c>
      <c r="J8" s="268" t="s">
        <v>2</v>
      </c>
      <c r="K8" s="681" t="s">
        <v>20</v>
      </c>
      <c r="L8" s="681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12" s="266" customFormat="1" ht="24.75" customHeight="1">
      <c r="A9" s="264"/>
      <c r="B9" s="684" t="s">
        <v>119</v>
      </c>
      <c r="C9" s="684"/>
      <c r="D9" s="197">
        <v>100</v>
      </c>
      <c r="E9" s="232">
        <v>70</v>
      </c>
      <c r="F9" s="232">
        <v>75</v>
      </c>
      <c r="G9" s="232">
        <v>80</v>
      </c>
      <c r="H9" s="232">
        <v>85</v>
      </c>
      <c r="I9" s="232">
        <v>90</v>
      </c>
      <c r="J9" s="269" t="e">
        <f>J24</f>
        <v>#DIV/0!</v>
      </c>
      <c r="K9" s="238" t="e">
        <f>IF(J9&gt;=I9,5,IF(J9&gt;=H9,4+((J9-H9)/(I9-H9)),IF(J9&gt;=G9,3+((J9-G9)/(H9-G9)),IF(J9&gt;=F9,2+((J9-F9)/(G9-F9)),IF(J9&gt;=E9,1+((J9-E9)/(F9-E9)),1)))))</f>
        <v>#DIV/0!</v>
      </c>
      <c r="L9" s="270" t="e">
        <f>K9*D9/100</f>
        <v>#DIV/0!</v>
      </c>
    </row>
    <row r="10" spans="1:12" s="266" customFormat="1" ht="24.75" customHeight="1">
      <c r="A10" s="264"/>
      <c r="C10" s="118"/>
      <c r="D10" s="271">
        <f>SUM(D9:D9)</f>
        <v>100</v>
      </c>
      <c r="E10" s="127"/>
      <c r="F10" s="127"/>
      <c r="G10" s="127"/>
      <c r="H10" s="127"/>
      <c r="I10" s="127"/>
      <c r="J10" s="272" t="e">
        <f>(#REF!*#REF!/100)+(J9*D9/100)</f>
        <v>#REF!</v>
      </c>
      <c r="K10" s="273"/>
      <c r="L10" s="274" t="e">
        <f>SUM(L9:L9)</f>
        <v>#DIV/0!</v>
      </c>
    </row>
    <row r="12" spans="1:256" s="266" customFormat="1" ht="29.25" customHeight="1">
      <c r="A12" s="710" t="s">
        <v>186</v>
      </c>
      <c r="B12" s="711"/>
      <c r="C12" s="727" t="s">
        <v>187</v>
      </c>
      <c r="D12" s="727"/>
      <c r="E12" s="727"/>
      <c r="F12" s="727"/>
      <c r="G12" s="727"/>
      <c r="H12" s="727"/>
      <c r="I12" s="727"/>
      <c r="J12" s="727"/>
      <c r="K12" s="727"/>
      <c r="L12" s="727"/>
      <c r="M12" s="240"/>
      <c r="N12" s="182" t="s">
        <v>188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20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  <c r="IV13" s="278"/>
    </row>
    <row r="14" spans="1:256" s="119" customFormat="1" ht="48" customHeight="1">
      <c r="A14" s="279"/>
      <c r="B14" s="279"/>
      <c r="C14" s="279"/>
      <c r="D14" s="688" t="s">
        <v>221</v>
      </c>
      <c r="E14" s="689"/>
      <c r="F14" s="689"/>
      <c r="G14" s="689"/>
      <c r="H14" s="689"/>
      <c r="I14" s="690"/>
      <c r="J14" s="450"/>
      <c r="K14" s="239"/>
      <c r="L14" s="558">
        <v>0</v>
      </c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/>
      <c r="FN14" s="279"/>
      <c r="FO14" s="279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279"/>
      <c r="GJ14" s="279"/>
      <c r="GK14" s="279"/>
      <c r="GL14" s="279"/>
      <c r="GM14" s="279"/>
      <c r="GN14" s="279"/>
      <c r="GO14" s="279"/>
      <c r="GP14" s="279"/>
      <c r="GQ14" s="279"/>
      <c r="GR14" s="279"/>
      <c r="GS14" s="279"/>
      <c r="GT14" s="279"/>
      <c r="GU14" s="279"/>
      <c r="GV14" s="279"/>
      <c r="GW14" s="279"/>
      <c r="GX14" s="279"/>
      <c r="GY14" s="279"/>
      <c r="GZ14" s="279"/>
      <c r="HA14" s="279"/>
      <c r="HB14" s="279"/>
      <c r="HC14" s="279"/>
      <c r="HD14" s="279"/>
      <c r="HE14" s="279"/>
      <c r="HF14" s="279"/>
      <c r="HG14" s="279"/>
      <c r="HH14" s="279"/>
      <c r="HI14" s="279"/>
      <c r="HJ14" s="279"/>
      <c r="HK14" s="279"/>
      <c r="HL14" s="279"/>
      <c r="HM14" s="279"/>
      <c r="HN14" s="279"/>
      <c r="HO14" s="279"/>
      <c r="HP14" s="279"/>
      <c r="HQ14" s="279"/>
      <c r="HR14" s="279"/>
      <c r="HS14" s="279"/>
      <c r="HT14" s="279"/>
      <c r="HU14" s="279"/>
      <c r="HV14" s="279"/>
      <c r="HW14" s="279"/>
      <c r="HX14" s="279"/>
      <c r="HY14" s="279"/>
      <c r="HZ14" s="279"/>
      <c r="IA14" s="279"/>
      <c r="IB14" s="279"/>
      <c r="IC14" s="279"/>
      <c r="ID14" s="279"/>
      <c r="IE14" s="279"/>
      <c r="IF14" s="279"/>
      <c r="IG14" s="279"/>
      <c r="IH14" s="279"/>
      <c r="II14" s="279"/>
      <c r="IJ14" s="279"/>
      <c r="IK14" s="279"/>
      <c r="IL14" s="279"/>
      <c r="IM14" s="279"/>
      <c r="IN14" s="279"/>
      <c r="IO14" s="279"/>
      <c r="IP14" s="279"/>
      <c r="IQ14" s="279"/>
      <c r="IR14" s="279"/>
      <c r="IS14" s="279"/>
      <c r="IT14" s="279"/>
      <c r="IU14" s="279"/>
      <c r="IV14" s="279"/>
    </row>
    <row r="15" spans="1:256" s="278" customFormat="1" ht="53.25" customHeight="1">
      <c r="A15" s="279"/>
      <c r="B15" s="279"/>
      <c r="C15" s="279"/>
      <c r="D15" s="688" t="s">
        <v>222</v>
      </c>
      <c r="E15" s="689"/>
      <c r="F15" s="689"/>
      <c r="G15" s="689"/>
      <c r="H15" s="689"/>
      <c r="I15" s="690"/>
      <c r="J15" s="450"/>
      <c r="K15" s="239"/>
      <c r="L15" s="558">
        <v>0</v>
      </c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/>
      <c r="FN15" s="279"/>
      <c r="FO15" s="279"/>
      <c r="FP15" s="279"/>
      <c r="FQ15" s="279"/>
      <c r="FR15" s="279"/>
      <c r="FS15" s="279"/>
      <c r="FT15" s="279"/>
      <c r="FU15" s="279"/>
      <c r="FV15" s="279"/>
      <c r="FW15" s="279"/>
      <c r="FX15" s="279"/>
      <c r="FY15" s="279"/>
      <c r="FZ15" s="279"/>
      <c r="GA15" s="279"/>
      <c r="GB15" s="279"/>
      <c r="GC15" s="279"/>
      <c r="GD15" s="279"/>
      <c r="GE15" s="279"/>
      <c r="GF15" s="279"/>
      <c r="GG15" s="279"/>
      <c r="GH15" s="279"/>
      <c r="GI15" s="279"/>
      <c r="GJ15" s="279"/>
      <c r="GK15" s="279"/>
      <c r="GL15" s="279"/>
      <c r="GM15" s="279"/>
      <c r="GN15" s="279"/>
      <c r="GO15" s="279"/>
      <c r="GP15" s="279"/>
      <c r="GQ15" s="279"/>
      <c r="GR15" s="279"/>
      <c r="GS15" s="279"/>
      <c r="GT15" s="279"/>
      <c r="GU15" s="279"/>
      <c r="GV15" s="279"/>
      <c r="GW15" s="279"/>
      <c r="GX15" s="279"/>
      <c r="GY15" s="279"/>
      <c r="GZ15" s="279"/>
      <c r="HA15" s="279"/>
      <c r="HB15" s="279"/>
      <c r="HC15" s="279"/>
      <c r="HD15" s="279"/>
      <c r="HE15" s="279"/>
      <c r="HF15" s="279"/>
      <c r="HG15" s="279"/>
      <c r="HH15" s="279"/>
      <c r="HI15" s="279"/>
      <c r="HJ15" s="279"/>
      <c r="HK15" s="279"/>
      <c r="HL15" s="279"/>
      <c r="HM15" s="279"/>
      <c r="HN15" s="279"/>
      <c r="HO15" s="279"/>
      <c r="HP15" s="279"/>
      <c r="HQ15" s="279"/>
      <c r="HR15" s="279"/>
      <c r="HS15" s="279"/>
      <c r="HT15" s="279"/>
      <c r="HU15" s="279"/>
      <c r="HV15" s="279"/>
      <c r="HW15" s="279"/>
      <c r="HX15" s="279"/>
      <c r="HY15" s="279"/>
      <c r="HZ15" s="279"/>
      <c r="IA15" s="279"/>
      <c r="IB15" s="279"/>
      <c r="IC15" s="279"/>
      <c r="ID15" s="279"/>
      <c r="IE15" s="279"/>
      <c r="IF15" s="279"/>
      <c r="IG15" s="279"/>
      <c r="IH15" s="279"/>
      <c r="II15" s="279"/>
      <c r="IJ15" s="279"/>
      <c r="IK15" s="279"/>
      <c r="IL15" s="279"/>
      <c r="IM15" s="279"/>
      <c r="IN15" s="279"/>
      <c r="IO15" s="279"/>
      <c r="IP15" s="279"/>
      <c r="IQ15" s="279"/>
      <c r="IR15" s="279"/>
      <c r="IS15" s="279"/>
      <c r="IT15" s="279"/>
      <c r="IU15" s="279"/>
      <c r="IV15" s="279"/>
    </row>
    <row r="16" spans="4:12" s="279" customFormat="1" ht="43.5" customHeight="1">
      <c r="D16" s="688" t="s">
        <v>183</v>
      </c>
      <c r="E16" s="689"/>
      <c r="F16" s="689"/>
      <c r="G16" s="689"/>
      <c r="H16" s="689"/>
      <c r="I16" s="690"/>
      <c r="J16" s="559"/>
      <c r="K16" s="239"/>
      <c r="L16" s="280"/>
    </row>
    <row r="17" spans="1:256" s="278" customFormat="1" ht="45.75" customHeight="1">
      <c r="A17" s="279"/>
      <c r="B17" s="279"/>
      <c r="C17" s="279"/>
      <c r="D17" s="688" t="s">
        <v>223</v>
      </c>
      <c r="E17" s="689"/>
      <c r="F17" s="689"/>
      <c r="G17" s="689"/>
      <c r="H17" s="689"/>
      <c r="I17" s="690"/>
      <c r="J17" s="450"/>
      <c r="K17" s="560"/>
      <c r="L17" s="725" t="s">
        <v>225</v>
      </c>
      <c r="M17" s="726"/>
      <c r="N17" s="726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  <c r="FL17" s="279"/>
      <c r="FM17" s="279"/>
      <c r="FN17" s="279"/>
      <c r="FO17" s="279"/>
      <c r="FP17" s="279"/>
      <c r="FQ17" s="279"/>
      <c r="FR17" s="279"/>
      <c r="FS17" s="279"/>
      <c r="FT17" s="279"/>
      <c r="FU17" s="279"/>
      <c r="FV17" s="279"/>
      <c r="FW17" s="279"/>
      <c r="FX17" s="279"/>
      <c r="FY17" s="279"/>
      <c r="FZ17" s="279"/>
      <c r="GA17" s="279"/>
      <c r="GB17" s="279"/>
      <c r="GC17" s="279"/>
      <c r="GD17" s="279"/>
      <c r="GE17" s="279"/>
      <c r="GF17" s="279"/>
      <c r="GG17" s="279"/>
      <c r="GH17" s="279"/>
      <c r="GI17" s="279"/>
      <c r="GJ17" s="279"/>
      <c r="GK17" s="279"/>
      <c r="GL17" s="279"/>
      <c r="GM17" s="279"/>
      <c r="GN17" s="279"/>
      <c r="GO17" s="279"/>
      <c r="GP17" s="279"/>
      <c r="GQ17" s="279"/>
      <c r="GR17" s="279"/>
      <c r="GS17" s="279"/>
      <c r="GT17" s="279"/>
      <c r="GU17" s="279"/>
      <c r="GV17" s="279"/>
      <c r="GW17" s="279"/>
      <c r="GX17" s="279"/>
      <c r="GY17" s="279"/>
      <c r="GZ17" s="279"/>
      <c r="HA17" s="279"/>
      <c r="HB17" s="279"/>
      <c r="HC17" s="279"/>
      <c r="HD17" s="279"/>
      <c r="HE17" s="279"/>
      <c r="HF17" s="279"/>
      <c r="HG17" s="279"/>
      <c r="HH17" s="279"/>
      <c r="HI17" s="279"/>
      <c r="HJ17" s="279"/>
      <c r="HK17" s="279"/>
      <c r="HL17" s="279"/>
      <c r="HM17" s="279"/>
      <c r="HN17" s="279"/>
      <c r="HO17" s="279"/>
      <c r="HP17" s="279"/>
      <c r="HQ17" s="279"/>
      <c r="HR17" s="279"/>
      <c r="HS17" s="279"/>
      <c r="HT17" s="279"/>
      <c r="HU17" s="279"/>
      <c r="HV17" s="279"/>
      <c r="HW17" s="279"/>
      <c r="HX17" s="279"/>
      <c r="HY17" s="279"/>
      <c r="HZ17" s="279"/>
      <c r="IA17" s="279"/>
      <c r="IB17" s="279"/>
      <c r="IC17" s="279"/>
      <c r="ID17" s="279"/>
      <c r="IE17" s="279"/>
      <c r="IF17" s="279"/>
      <c r="IG17" s="279"/>
      <c r="IH17" s="279"/>
      <c r="II17" s="279"/>
      <c r="IJ17" s="279"/>
      <c r="IK17" s="279"/>
      <c r="IL17" s="279"/>
      <c r="IM17" s="279"/>
      <c r="IN17" s="279"/>
      <c r="IO17" s="279"/>
      <c r="IP17" s="279"/>
      <c r="IQ17" s="279"/>
      <c r="IR17" s="279"/>
      <c r="IS17" s="279"/>
      <c r="IT17" s="279"/>
      <c r="IU17" s="279"/>
      <c r="IV17" s="279"/>
    </row>
    <row r="18" spans="1:256" s="278" customFormat="1" ht="31.5" customHeight="1">
      <c r="A18" s="279"/>
      <c r="B18" s="279"/>
      <c r="C18" s="279"/>
      <c r="D18" s="688" t="s">
        <v>220</v>
      </c>
      <c r="E18" s="689"/>
      <c r="F18" s="689"/>
      <c r="G18" s="689"/>
      <c r="H18" s="689"/>
      <c r="I18" s="690"/>
      <c r="J18" s="450"/>
      <c r="K18" s="239"/>
      <c r="L18" s="414">
        <v>0</v>
      </c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  <c r="FL18" s="279"/>
      <c r="FM18" s="279"/>
      <c r="FN18" s="279"/>
      <c r="FO18" s="279"/>
      <c r="FP18" s="279"/>
      <c r="FQ18" s="279"/>
      <c r="FR18" s="279"/>
      <c r="FS18" s="279"/>
      <c r="FT18" s="279"/>
      <c r="FU18" s="279"/>
      <c r="FV18" s="279"/>
      <c r="FW18" s="279"/>
      <c r="FX18" s="279"/>
      <c r="FY18" s="279"/>
      <c r="FZ18" s="279"/>
      <c r="GA18" s="279"/>
      <c r="GB18" s="279"/>
      <c r="GC18" s="279"/>
      <c r="GD18" s="279"/>
      <c r="GE18" s="279"/>
      <c r="GF18" s="279"/>
      <c r="GG18" s="279"/>
      <c r="GH18" s="279"/>
      <c r="GI18" s="279"/>
      <c r="GJ18" s="279"/>
      <c r="GK18" s="279"/>
      <c r="GL18" s="279"/>
      <c r="GM18" s="279"/>
      <c r="GN18" s="279"/>
      <c r="GO18" s="279"/>
      <c r="GP18" s="279"/>
      <c r="GQ18" s="279"/>
      <c r="GR18" s="279"/>
      <c r="GS18" s="279"/>
      <c r="GT18" s="279"/>
      <c r="GU18" s="279"/>
      <c r="GV18" s="279"/>
      <c r="GW18" s="279"/>
      <c r="GX18" s="279"/>
      <c r="GY18" s="279"/>
      <c r="GZ18" s="279"/>
      <c r="HA18" s="279"/>
      <c r="HB18" s="279"/>
      <c r="HC18" s="279"/>
      <c r="HD18" s="279"/>
      <c r="HE18" s="279"/>
      <c r="HF18" s="279"/>
      <c r="HG18" s="279"/>
      <c r="HH18" s="279"/>
      <c r="HI18" s="279"/>
      <c r="HJ18" s="279"/>
      <c r="HK18" s="279"/>
      <c r="HL18" s="279"/>
      <c r="HM18" s="279"/>
      <c r="HN18" s="279"/>
      <c r="HO18" s="279"/>
      <c r="HP18" s="279"/>
      <c r="HQ18" s="279"/>
      <c r="HR18" s="279"/>
      <c r="HS18" s="279"/>
      <c r="HT18" s="279"/>
      <c r="HU18" s="279"/>
      <c r="HV18" s="279"/>
      <c r="HW18" s="279"/>
      <c r="HX18" s="279"/>
      <c r="HY18" s="279"/>
      <c r="HZ18" s="279"/>
      <c r="IA18" s="279"/>
      <c r="IB18" s="279"/>
      <c r="IC18" s="279"/>
      <c r="ID18" s="279"/>
      <c r="IE18" s="279"/>
      <c r="IF18" s="279"/>
      <c r="IG18" s="279"/>
      <c r="IH18" s="279"/>
      <c r="II18" s="279"/>
      <c r="IJ18" s="279"/>
      <c r="IK18" s="279"/>
      <c r="IL18" s="279"/>
      <c r="IM18" s="279"/>
      <c r="IN18" s="279"/>
      <c r="IO18" s="279"/>
      <c r="IP18" s="279"/>
      <c r="IQ18" s="279"/>
      <c r="IR18" s="279"/>
      <c r="IS18" s="279"/>
      <c r="IT18" s="279"/>
      <c r="IU18" s="279"/>
      <c r="IV18" s="279"/>
    </row>
    <row r="19" spans="1:256" ht="18.75" customHeight="1">
      <c r="A19" s="186"/>
      <c r="B19" s="186"/>
      <c r="C19" s="186"/>
      <c r="D19" s="233"/>
      <c r="E19" s="233"/>
      <c r="F19" s="233"/>
      <c r="G19" s="233"/>
      <c r="H19" s="233"/>
      <c r="I19" s="233"/>
      <c r="J19" s="233"/>
      <c r="K19" s="233"/>
      <c r="L19" s="237"/>
      <c r="M19" s="237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286" customFormat="1" ht="30" customHeight="1">
      <c r="A20" s="710" t="s">
        <v>189</v>
      </c>
      <c r="B20" s="711"/>
      <c r="C20" s="687" t="s">
        <v>190</v>
      </c>
      <c r="D20" s="687"/>
      <c r="E20" s="687"/>
      <c r="F20" s="687"/>
      <c r="G20" s="687"/>
      <c r="H20" s="687"/>
      <c r="I20" s="687"/>
      <c r="J20" s="687"/>
      <c r="K20" s="687"/>
      <c r="L20" s="687"/>
      <c r="M20" s="415"/>
      <c r="N20" s="186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286" customFormat="1" ht="20.25">
      <c r="A21" s="124"/>
      <c r="B21" s="275"/>
      <c r="C21" s="174"/>
      <c r="D21" s="287"/>
      <c r="E21" s="125"/>
      <c r="F21" s="125"/>
      <c r="G21" s="126"/>
      <c r="H21" s="126"/>
      <c r="I21" s="125"/>
      <c r="J21" s="125"/>
      <c r="K21" s="125"/>
      <c r="L21" s="125"/>
      <c r="M21" s="12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75"/>
      <c r="FY21" s="275"/>
      <c r="FZ21" s="275"/>
      <c r="GA21" s="275"/>
      <c r="GB21" s="275"/>
      <c r="GC21" s="275"/>
      <c r="GD21" s="275"/>
      <c r="GE21" s="275"/>
      <c r="GF21" s="275"/>
      <c r="GG21" s="275"/>
      <c r="GH21" s="275"/>
      <c r="GI21" s="275"/>
      <c r="GJ21" s="275"/>
      <c r="GK21" s="275"/>
      <c r="GL21" s="275"/>
      <c r="GM21" s="275"/>
      <c r="GN21" s="275"/>
      <c r="GO21" s="275"/>
      <c r="GP21" s="275"/>
      <c r="GQ21" s="275"/>
      <c r="GR21" s="275"/>
      <c r="GS21" s="275"/>
      <c r="GT21" s="275"/>
      <c r="GU21" s="275"/>
      <c r="GV21" s="275"/>
      <c r="GW21" s="275"/>
      <c r="GX21" s="275"/>
      <c r="GY21" s="275"/>
      <c r="GZ21" s="275"/>
      <c r="HA21" s="275"/>
      <c r="HB21" s="275"/>
      <c r="HC21" s="275"/>
      <c r="HD21" s="275"/>
      <c r="HE21" s="275"/>
      <c r="HF21" s="275"/>
      <c r="HG21" s="275"/>
      <c r="HH21" s="275"/>
      <c r="HI21" s="275"/>
      <c r="HJ21" s="275"/>
      <c r="HK21" s="275"/>
      <c r="HL21" s="275"/>
      <c r="HM21" s="275"/>
      <c r="HN21" s="275"/>
      <c r="HO21" s="275"/>
      <c r="HP21" s="275"/>
      <c r="HQ21" s="275"/>
      <c r="HR21" s="275"/>
      <c r="HS21" s="275"/>
      <c r="HT21" s="275"/>
      <c r="HU21" s="275"/>
      <c r="HV21" s="275"/>
      <c r="HW21" s="275"/>
      <c r="HX21" s="275"/>
      <c r="HY21" s="275"/>
      <c r="HZ21" s="275"/>
      <c r="IA21" s="275"/>
      <c r="IB21" s="275"/>
      <c r="IC21" s="275"/>
      <c r="ID21" s="275"/>
      <c r="IE21" s="275"/>
      <c r="IF21" s="275"/>
      <c r="IG21" s="275"/>
      <c r="IH21" s="275"/>
      <c r="II21" s="275"/>
      <c r="IJ21" s="275"/>
      <c r="IK21" s="275"/>
      <c r="IL21" s="275"/>
      <c r="IM21" s="275"/>
      <c r="IN21" s="275"/>
      <c r="IO21" s="275"/>
      <c r="IP21" s="275"/>
      <c r="IQ21" s="275"/>
      <c r="IR21" s="275"/>
      <c r="IS21" s="275"/>
      <c r="IT21" s="275"/>
      <c r="IU21" s="275"/>
      <c r="IV21" s="275"/>
    </row>
    <row r="22" spans="1:256" s="119" customFormat="1" ht="53.25" customHeight="1">
      <c r="A22" s="279"/>
      <c r="B22" s="279"/>
      <c r="C22" s="279"/>
      <c r="D22" s="688" t="s">
        <v>221</v>
      </c>
      <c r="E22" s="689"/>
      <c r="F22" s="689"/>
      <c r="G22" s="689"/>
      <c r="H22" s="689"/>
      <c r="I22" s="690"/>
      <c r="J22" s="548"/>
      <c r="K22" s="239"/>
      <c r="L22" s="414">
        <v>0</v>
      </c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79"/>
      <c r="FR22" s="279"/>
      <c r="FS22" s="279"/>
      <c r="FT22" s="279"/>
      <c r="FU22" s="279"/>
      <c r="FV22" s="279"/>
      <c r="FW22" s="279"/>
      <c r="FX22" s="279"/>
      <c r="FY22" s="279"/>
      <c r="FZ22" s="279"/>
      <c r="GA22" s="279"/>
      <c r="GB22" s="279"/>
      <c r="GC22" s="279"/>
      <c r="GD22" s="279"/>
      <c r="GE22" s="279"/>
      <c r="GF22" s="279"/>
      <c r="GG22" s="279"/>
      <c r="GH22" s="279"/>
      <c r="GI22" s="279"/>
      <c r="GJ22" s="279"/>
      <c r="GK22" s="279"/>
      <c r="GL22" s="279"/>
      <c r="GM22" s="279"/>
      <c r="GN22" s="279"/>
      <c r="GO22" s="279"/>
      <c r="GP22" s="279"/>
      <c r="GQ22" s="279"/>
      <c r="GR22" s="279"/>
      <c r="GS22" s="279"/>
      <c r="GT22" s="279"/>
      <c r="GU22" s="279"/>
      <c r="GV22" s="279"/>
      <c r="GW22" s="279"/>
      <c r="GX22" s="279"/>
      <c r="GY22" s="279"/>
      <c r="GZ22" s="279"/>
      <c r="HA22" s="279"/>
      <c r="HB22" s="279"/>
      <c r="HC22" s="279"/>
      <c r="HD22" s="279"/>
      <c r="HE22" s="279"/>
      <c r="HF22" s="279"/>
      <c r="HG22" s="279"/>
      <c r="HH22" s="279"/>
      <c r="HI22" s="279"/>
      <c r="HJ22" s="279"/>
      <c r="HK22" s="279"/>
      <c r="HL22" s="279"/>
      <c r="HM22" s="279"/>
      <c r="HN22" s="279"/>
      <c r="HO22" s="279"/>
      <c r="HP22" s="279"/>
      <c r="HQ22" s="279"/>
      <c r="HR22" s="279"/>
      <c r="HS22" s="279"/>
      <c r="HT22" s="279"/>
      <c r="HU22" s="279"/>
      <c r="HV22" s="279"/>
      <c r="HW22" s="279"/>
      <c r="HX22" s="279"/>
      <c r="HY22" s="279"/>
      <c r="HZ22" s="279"/>
      <c r="IA22" s="279"/>
      <c r="IB22" s="279"/>
      <c r="IC22" s="279"/>
      <c r="ID22" s="279"/>
      <c r="IE22" s="279"/>
      <c r="IF22" s="279"/>
      <c r="IG22" s="279"/>
      <c r="IH22" s="279"/>
      <c r="II22" s="279"/>
      <c r="IJ22" s="279"/>
      <c r="IK22" s="279"/>
      <c r="IL22" s="279"/>
      <c r="IM22" s="279"/>
      <c r="IN22" s="279"/>
      <c r="IO22" s="279"/>
      <c r="IP22" s="279"/>
      <c r="IQ22" s="279"/>
      <c r="IR22" s="279"/>
      <c r="IS22" s="279"/>
      <c r="IT22" s="279"/>
      <c r="IU22" s="279"/>
      <c r="IV22" s="279"/>
    </row>
    <row r="23" spans="1:256" s="278" customFormat="1" ht="53.25" customHeight="1">
      <c r="A23" s="279"/>
      <c r="B23" s="279"/>
      <c r="C23" s="279"/>
      <c r="D23" s="688" t="s">
        <v>222</v>
      </c>
      <c r="E23" s="689"/>
      <c r="F23" s="689"/>
      <c r="G23" s="689"/>
      <c r="H23" s="689"/>
      <c r="I23" s="690"/>
      <c r="J23" s="548"/>
      <c r="K23" s="239"/>
      <c r="L23" s="414">
        <v>0</v>
      </c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9"/>
      <c r="HB23" s="279"/>
      <c r="HC23" s="279"/>
      <c r="HD23" s="279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79"/>
      <c r="HS23" s="279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9"/>
      <c r="IH23" s="279"/>
      <c r="II23" s="279"/>
      <c r="IJ23" s="279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  <c r="IV23" s="279"/>
    </row>
    <row r="24" spans="4:11" s="279" customFormat="1" ht="52.5" customHeight="1">
      <c r="D24" s="688" t="s">
        <v>183</v>
      </c>
      <c r="E24" s="689"/>
      <c r="F24" s="689"/>
      <c r="G24" s="689"/>
      <c r="H24" s="689"/>
      <c r="I24" s="690"/>
      <c r="J24" s="362" t="e">
        <f>J23*100/J27</f>
        <v>#DIV/0!</v>
      </c>
      <c r="K24" s="239"/>
    </row>
    <row r="25" spans="1:256" s="278" customFormat="1" ht="53.25" customHeight="1">
      <c r="A25" s="279"/>
      <c r="B25" s="279"/>
      <c r="C25" s="279"/>
      <c r="D25" s="688" t="s">
        <v>223</v>
      </c>
      <c r="E25" s="689"/>
      <c r="F25" s="689"/>
      <c r="G25" s="689"/>
      <c r="H25" s="689"/>
      <c r="I25" s="690"/>
      <c r="J25" s="548"/>
      <c r="K25" s="556" t="e">
        <f>J25*100/J27</f>
        <v>#DIV/0!</v>
      </c>
      <c r="L25" s="561" t="s">
        <v>225</v>
      </c>
      <c r="M25" s="561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79"/>
      <c r="FL25" s="279"/>
      <c r="FM25" s="279"/>
      <c r="FN25" s="279"/>
      <c r="FO25" s="279"/>
      <c r="FP25" s="279"/>
      <c r="FQ25" s="279"/>
      <c r="FR25" s="279"/>
      <c r="FS25" s="279"/>
      <c r="FT25" s="279"/>
      <c r="FU25" s="279"/>
      <c r="FV25" s="279"/>
      <c r="FW25" s="279"/>
      <c r="FX25" s="279"/>
      <c r="FY25" s="279"/>
      <c r="FZ25" s="279"/>
      <c r="GA25" s="279"/>
      <c r="GB25" s="279"/>
      <c r="GC25" s="279"/>
      <c r="GD25" s="279"/>
      <c r="GE25" s="279"/>
      <c r="GF25" s="279"/>
      <c r="GG25" s="279"/>
      <c r="GH25" s="279"/>
      <c r="GI25" s="279"/>
      <c r="GJ25" s="279"/>
      <c r="GK25" s="279"/>
      <c r="GL25" s="279"/>
      <c r="GM25" s="279"/>
      <c r="GN25" s="279"/>
      <c r="GO25" s="279"/>
      <c r="GP25" s="279"/>
      <c r="GQ25" s="279"/>
      <c r="GR25" s="279"/>
      <c r="GS25" s="279"/>
      <c r="GT25" s="279"/>
      <c r="GU25" s="279"/>
      <c r="GV25" s="279"/>
      <c r="GW25" s="279"/>
      <c r="GX25" s="279"/>
      <c r="GY25" s="279"/>
      <c r="GZ25" s="279"/>
      <c r="HA25" s="279"/>
      <c r="HB25" s="279"/>
      <c r="HC25" s="279"/>
      <c r="HD25" s="279"/>
      <c r="HE25" s="279"/>
      <c r="HF25" s="279"/>
      <c r="HG25" s="279"/>
      <c r="HH25" s="279"/>
      <c r="HI25" s="279"/>
      <c r="HJ25" s="279"/>
      <c r="HK25" s="279"/>
      <c r="HL25" s="279"/>
      <c r="HM25" s="279"/>
      <c r="HN25" s="279"/>
      <c r="HO25" s="279"/>
      <c r="HP25" s="279"/>
      <c r="HQ25" s="279"/>
      <c r="HR25" s="279"/>
      <c r="HS25" s="279"/>
      <c r="HT25" s="279"/>
      <c r="HU25" s="279"/>
      <c r="HV25" s="279"/>
      <c r="HW25" s="279"/>
      <c r="HX25" s="279"/>
      <c r="HY25" s="279"/>
      <c r="HZ25" s="279"/>
      <c r="IA25" s="279"/>
      <c r="IB25" s="279"/>
      <c r="IC25" s="279"/>
      <c r="ID25" s="279"/>
      <c r="IE25" s="279"/>
      <c r="IF25" s="279"/>
      <c r="IG25" s="279"/>
      <c r="IH25" s="279"/>
      <c r="II25" s="279"/>
      <c r="IJ25" s="279"/>
      <c r="IK25" s="279"/>
      <c r="IL25" s="279"/>
      <c r="IM25" s="279"/>
      <c r="IN25" s="279"/>
      <c r="IO25" s="279"/>
      <c r="IP25" s="279"/>
      <c r="IQ25" s="279"/>
      <c r="IR25" s="279"/>
      <c r="IS25" s="279"/>
      <c r="IT25" s="279"/>
      <c r="IU25" s="279"/>
      <c r="IV25" s="279"/>
    </row>
    <row r="26" spans="1:256" s="278" customFormat="1" ht="39.75" customHeight="1">
      <c r="A26" s="279"/>
      <c r="B26" s="279"/>
      <c r="C26" s="279"/>
      <c r="D26" s="688" t="s">
        <v>220</v>
      </c>
      <c r="E26" s="689"/>
      <c r="F26" s="689"/>
      <c r="G26" s="689"/>
      <c r="H26" s="689"/>
      <c r="I26" s="690"/>
      <c r="J26" s="361">
        <f>J22-(J23+J25)</f>
        <v>0</v>
      </c>
      <c r="K26" s="239"/>
      <c r="L26" s="414">
        <v>0</v>
      </c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79"/>
      <c r="FL26" s="279"/>
      <c r="FM26" s="279"/>
      <c r="FN26" s="279"/>
      <c r="FO26" s="279"/>
      <c r="FP26" s="279"/>
      <c r="FQ26" s="279"/>
      <c r="FR26" s="279"/>
      <c r="FS26" s="279"/>
      <c r="FT26" s="279"/>
      <c r="FU26" s="279"/>
      <c r="FV26" s="279"/>
      <c r="FW26" s="279"/>
      <c r="FX26" s="279"/>
      <c r="FY26" s="279"/>
      <c r="FZ26" s="279"/>
      <c r="GA26" s="279"/>
      <c r="GB26" s="279"/>
      <c r="GC26" s="279"/>
      <c r="GD26" s="279"/>
      <c r="GE26" s="279"/>
      <c r="GF26" s="279"/>
      <c r="GG26" s="279"/>
      <c r="GH26" s="279"/>
      <c r="GI26" s="279"/>
      <c r="GJ26" s="279"/>
      <c r="GK26" s="279"/>
      <c r="GL26" s="279"/>
      <c r="GM26" s="279"/>
      <c r="GN26" s="279"/>
      <c r="GO26" s="279"/>
      <c r="GP26" s="279"/>
      <c r="GQ26" s="279"/>
      <c r="GR26" s="279"/>
      <c r="GS26" s="279"/>
      <c r="GT26" s="279"/>
      <c r="GU26" s="279"/>
      <c r="GV26" s="279"/>
      <c r="GW26" s="279"/>
      <c r="GX26" s="279"/>
      <c r="GY26" s="279"/>
      <c r="GZ26" s="279"/>
      <c r="HA26" s="279"/>
      <c r="HB26" s="279"/>
      <c r="HC26" s="279"/>
      <c r="HD26" s="279"/>
      <c r="HE26" s="279"/>
      <c r="HF26" s="279"/>
      <c r="HG26" s="279"/>
      <c r="HH26" s="279"/>
      <c r="HI26" s="279"/>
      <c r="HJ26" s="279"/>
      <c r="HK26" s="279"/>
      <c r="HL26" s="279"/>
      <c r="HM26" s="279"/>
      <c r="HN26" s="279"/>
      <c r="HO26" s="279"/>
      <c r="HP26" s="279"/>
      <c r="HQ26" s="279"/>
      <c r="HR26" s="279"/>
      <c r="HS26" s="279"/>
      <c r="HT26" s="279"/>
      <c r="HU26" s="279"/>
      <c r="HV26" s="279"/>
      <c r="HW26" s="279"/>
      <c r="HX26" s="279"/>
      <c r="HY26" s="279"/>
      <c r="HZ26" s="279"/>
      <c r="IA26" s="279"/>
      <c r="IB26" s="279"/>
      <c r="IC26" s="279"/>
      <c r="ID26" s="279"/>
      <c r="IE26" s="279"/>
      <c r="IF26" s="279"/>
      <c r="IG26" s="279"/>
      <c r="IH26" s="279"/>
      <c r="II26" s="279"/>
      <c r="IJ26" s="279"/>
      <c r="IK26" s="279"/>
      <c r="IL26" s="279"/>
      <c r="IM26" s="279"/>
      <c r="IN26" s="279"/>
      <c r="IO26" s="279"/>
      <c r="IP26" s="279"/>
      <c r="IQ26" s="279"/>
      <c r="IR26" s="279"/>
      <c r="IS26" s="279"/>
      <c r="IT26" s="279"/>
      <c r="IU26" s="279"/>
      <c r="IV26" s="279"/>
    </row>
    <row r="27" spans="1:256" s="278" customFormat="1" ht="24" customHeight="1">
      <c r="A27" s="279"/>
      <c r="B27" s="279"/>
      <c r="C27" s="279"/>
      <c r="D27" s="557"/>
      <c r="E27" s="557"/>
      <c r="F27" s="557"/>
      <c r="G27" s="557"/>
      <c r="H27" s="557"/>
      <c r="I27" s="557"/>
      <c r="J27" s="562">
        <f>J22-J26</f>
        <v>0</v>
      </c>
      <c r="K27" s="237"/>
      <c r="L27" s="414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79"/>
      <c r="FL27" s="279"/>
      <c r="FM27" s="279"/>
      <c r="FN27" s="279"/>
      <c r="FO27" s="279"/>
      <c r="FP27" s="279"/>
      <c r="FQ27" s="279"/>
      <c r="FR27" s="279"/>
      <c r="FS27" s="279"/>
      <c r="FT27" s="279"/>
      <c r="FU27" s="279"/>
      <c r="FV27" s="279"/>
      <c r="FW27" s="279"/>
      <c r="FX27" s="279"/>
      <c r="FY27" s="279"/>
      <c r="FZ27" s="279"/>
      <c r="GA27" s="279"/>
      <c r="GB27" s="279"/>
      <c r="GC27" s="279"/>
      <c r="GD27" s="279"/>
      <c r="GE27" s="279"/>
      <c r="GF27" s="279"/>
      <c r="GG27" s="279"/>
      <c r="GH27" s="279"/>
      <c r="GI27" s="279"/>
      <c r="GJ27" s="279"/>
      <c r="GK27" s="279"/>
      <c r="GL27" s="279"/>
      <c r="GM27" s="279"/>
      <c r="GN27" s="279"/>
      <c r="GO27" s="279"/>
      <c r="GP27" s="279"/>
      <c r="GQ27" s="279"/>
      <c r="GR27" s="279"/>
      <c r="GS27" s="279"/>
      <c r="GT27" s="279"/>
      <c r="GU27" s="279"/>
      <c r="GV27" s="279"/>
      <c r="GW27" s="279"/>
      <c r="GX27" s="279"/>
      <c r="GY27" s="279"/>
      <c r="GZ27" s="279"/>
      <c r="HA27" s="279"/>
      <c r="HB27" s="279"/>
      <c r="HC27" s="279"/>
      <c r="HD27" s="279"/>
      <c r="HE27" s="279"/>
      <c r="HF27" s="279"/>
      <c r="HG27" s="279"/>
      <c r="HH27" s="279"/>
      <c r="HI27" s="279"/>
      <c r="HJ27" s="279"/>
      <c r="HK27" s="279"/>
      <c r="HL27" s="279"/>
      <c r="HM27" s="279"/>
      <c r="HN27" s="279"/>
      <c r="HO27" s="279"/>
      <c r="HP27" s="279"/>
      <c r="HQ27" s="279"/>
      <c r="HR27" s="279"/>
      <c r="HS27" s="279"/>
      <c r="HT27" s="279"/>
      <c r="HU27" s="279"/>
      <c r="HV27" s="279"/>
      <c r="HW27" s="279"/>
      <c r="HX27" s="279"/>
      <c r="HY27" s="279"/>
      <c r="HZ27" s="279"/>
      <c r="IA27" s="279"/>
      <c r="IB27" s="279"/>
      <c r="IC27" s="279"/>
      <c r="ID27" s="279"/>
      <c r="IE27" s="279"/>
      <c r="IF27" s="279"/>
      <c r="IG27" s="279"/>
      <c r="IH27" s="279"/>
      <c r="II27" s="279"/>
      <c r="IJ27" s="279"/>
      <c r="IK27" s="279"/>
      <c r="IL27" s="279"/>
      <c r="IM27" s="279"/>
      <c r="IN27" s="279"/>
      <c r="IO27" s="279"/>
      <c r="IP27" s="279"/>
      <c r="IQ27" s="279"/>
      <c r="IR27" s="279"/>
      <c r="IS27" s="279"/>
      <c r="IT27" s="279"/>
      <c r="IU27" s="279"/>
      <c r="IV27" s="279"/>
    </row>
    <row r="28" spans="2:4" s="129" customFormat="1" ht="20.25">
      <c r="B28" s="612" t="s">
        <v>67</v>
      </c>
      <c r="C28" s="612"/>
      <c r="D28" s="612"/>
    </row>
    <row r="29" spans="2:13" s="129" customFormat="1" ht="20.25"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416"/>
    </row>
    <row r="30" spans="2:13" s="129" customFormat="1" ht="20.25"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416"/>
    </row>
    <row r="31" spans="2:13" s="129" customFormat="1" ht="20.25"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416"/>
    </row>
    <row r="32" spans="2:13" s="129" customFormat="1" ht="20.25"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416"/>
    </row>
    <row r="33" spans="2:13" s="129" customFormat="1" ht="20.25"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416"/>
    </row>
    <row r="34" spans="2:13" s="129" customFormat="1" ht="20.25">
      <c r="B34" s="614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416"/>
    </row>
    <row r="35" spans="2:13" s="129" customFormat="1" ht="20.25"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416"/>
    </row>
    <row r="36" spans="2:13" s="129" customFormat="1" ht="20.25">
      <c r="B36" s="612" t="s">
        <v>61</v>
      </c>
      <c r="C36" s="612"/>
      <c r="D36" s="612"/>
      <c r="E36" s="612"/>
      <c r="F36" s="612"/>
      <c r="G36" s="612"/>
      <c r="H36" s="612"/>
      <c r="I36" s="612"/>
      <c r="J36" s="612"/>
      <c r="K36" s="194"/>
      <c r="L36" s="194"/>
      <c r="M36" s="194"/>
    </row>
    <row r="37" spans="1:256" ht="20.25">
      <c r="A37" s="129"/>
      <c r="B37" s="412"/>
      <c r="C37" s="412"/>
      <c r="D37" s="412"/>
      <c r="E37" s="412"/>
      <c r="F37" s="412"/>
      <c r="G37" s="412"/>
      <c r="H37" s="412"/>
      <c r="I37" s="194"/>
      <c r="J37" s="194"/>
      <c r="K37" s="194"/>
      <c r="L37" s="194"/>
      <c r="M37" s="194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20.25">
      <c r="A38" s="120"/>
      <c r="B38" s="216" t="s">
        <v>22</v>
      </c>
      <c r="C38" s="182"/>
      <c r="D38" s="182"/>
      <c r="E38" s="182"/>
      <c r="F38" s="182"/>
      <c r="G38" s="182"/>
      <c r="H38" s="182"/>
      <c r="I38" s="182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20.25">
      <c r="A39" s="129"/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416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20.25">
      <c r="A40" s="129"/>
      <c r="B40" s="614"/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416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20.25">
      <c r="A41" s="129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416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20.25">
      <c r="A42" s="129"/>
      <c r="B42" s="614"/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416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ht="20.25">
      <c r="A43" s="129"/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416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256" ht="20.25">
      <c r="A44" s="129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416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1:256" ht="20.25">
      <c r="A45" s="129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416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1:256" ht="20.25">
      <c r="A46" s="129"/>
      <c r="B46" s="612" t="s">
        <v>61</v>
      </c>
      <c r="C46" s="612"/>
      <c r="D46" s="612"/>
      <c r="E46" s="612"/>
      <c r="F46" s="612"/>
      <c r="G46" s="612"/>
      <c r="H46" s="612"/>
      <c r="I46" s="612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</sheetData>
  <sheetProtection password="DE4A" sheet="1"/>
  <mergeCells count="25">
    <mergeCell ref="A20:B20"/>
    <mergeCell ref="C20:L20"/>
    <mergeCell ref="D14:I14"/>
    <mergeCell ref="D15:I15"/>
    <mergeCell ref="B39:L45"/>
    <mergeCell ref="B46:I46"/>
    <mergeCell ref="B28:D28"/>
    <mergeCell ref="B29:L35"/>
    <mergeCell ref="B36:J36"/>
    <mergeCell ref="D24:I24"/>
    <mergeCell ref="D25:I25"/>
    <mergeCell ref="D26:I26"/>
    <mergeCell ref="D1:K1"/>
    <mergeCell ref="D7:I7"/>
    <mergeCell ref="B8:C8"/>
    <mergeCell ref="K8:L8"/>
    <mergeCell ref="B9:C9"/>
    <mergeCell ref="A12:B12"/>
    <mergeCell ref="C12:L12"/>
    <mergeCell ref="D16:I16"/>
    <mergeCell ref="D17:I17"/>
    <mergeCell ref="D18:I18"/>
    <mergeCell ref="L17:N17"/>
    <mergeCell ref="D22:I22"/>
    <mergeCell ref="D23:I23"/>
  </mergeCells>
  <printOptions/>
  <pageMargins left="0.4330708661417323" right="0.31496062992125984" top="0.42" bottom="0.34" header="0.31496062992125984" footer="0.24"/>
  <pageSetup horizontalDpi="600" verticalDpi="600" orientation="landscape" scale="78" r:id="rId1"/>
  <headerFooter>
    <oddFooter>&amp;R&amp;P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2022-08-09T02:04:46Z</cp:lastPrinted>
  <dcterms:created xsi:type="dcterms:W3CDTF">2018-04-08T08:34:57Z</dcterms:created>
  <dcterms:modified xsi:type="dcterms:W3CDTF">2022-08-09T02:05:02Z</dcterms:modified>
  <cp:category/>
  <cp:version/>
  <cp:contentType/>
  <cp:contentStatus/>
</cp:coreProperties>
</file>