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8" sheetId="2" r:id="rId2"/>
    <sheet name="3.10" sheetId="3" r:id="rId3"/>
    <sheet name="4.2 (ระดับหน่วยงาน)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30/2/2565</t>
        </r>
      </text>
    </comment>
  </commentList>
</comments>
</file>

<file path=xl/sharedStrings.xml><?xml version="1.0" encoding="utf-8"?>
<sst xmlns="http://schemas.openxmlformats.org/spreadsheetml/2006/main" count="431" uniqueCount="181">
  <si>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</si>
  <si>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</si>
  <si>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</si>
  <si>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</si>
  <si>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</si>
  <si>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</si>
  <si>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</si>
  <si>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</si>
  <si>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</si>
  <si>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</si>
  <si>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</si>
  <si>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</si>
  <si>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</si>
  <si>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</si>
  <si>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</si>
  <si>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</si>
  <si>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</si>
  <si>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</si>
  <si>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</si>
  <si>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นน.ย่อย</t>
  </si>
  <si>
    <t>ผลคะแนนตัวชี้วัดย่อย</t>
  </si>
  <si>
    <t>ชื่อตัวชี้วัดย่อย</t>
  </si>
  <si>
    <t>ปัญหา และอุปสรรค</t>
  </si>
  <si>
    <t>สำนวนที่อยู่ระหว่างดำเนินการ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</si>
  <si>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</si>
  <si>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</si>
  <si>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</si>
  <si>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</si>
  <si>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</si>
  <si>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</si>
  <si>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</si>
  <si>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</si>
  <si>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</si>
  <si>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</si>
  <si>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</si>
  <si>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</si>
  <si>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</si>
  <si>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</si>
  <si>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</si>
  <si>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</si>
  <si>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</si>
  <si>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</si>
  <si>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</si>
  <si>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</si>
  <si>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</si>
  <si>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</si>
  <si>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</si>
  <si>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</si>
  <si>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</si>
  <si>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</si>
  <si>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</si>
  <si>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</si>
  <si>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</si>
  <si>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</si>
  <si>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</si>
  <si>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</si>
  <si>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</si>
  <si>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</si>
  <si>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</si>
  <si>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</si>
  <si>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</si>
  <si>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</si>
  <si>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</si>
  <si>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</si>
  <si>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</si>
  <si>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</si>
  <si>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</si>
  <si>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</si>
  <si>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</si>
  <si>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</si>
  <si>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</si>
  <si>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</si>
  <si>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</si>
  <si>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</si>
  <si>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</si>
  <si>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</si>
  <si>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</si>
  <si>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</si>
  <si>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</si>
  <si>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</si>
  <si>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</si>
  <si>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</si>
  <si>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</si>
  <si>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</si>
  <si>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</si>
  <si>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</si>
  <si>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</si>
  <si>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</si>
  <si>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ผลการดำเนินการ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</si>
  <si>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</si>
  <si>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</si>
  <si>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</si>
  <si>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สำนวนคดีที่รับจากสำนักงาน ป.ป.ช. (ค้างเก่า) ที่ต้องดำเนินการ</t>
  </si>
  <si>
    <t>สำนวนคดีที่รับจากสำนักงาน ป.ป.ช. (ใหม่) ที่ต้องดำเนินการ</t>
  </si>
  <si>
    <t>ร้อยละของคดีที่อยู่ระหว่างดำเนินการ</t>
  </si>
  <si>
    <t>สำนวนคดีที่รับจากสำนักงาน ป.ป.ท. (ค้างเก่า) ที่ต้องดำเนินการ</t>
  </si>
  <si>
    <t>สำนวนคดีที่รับจากสำนักงาน ป.ป.ท. (ใหม่) ที่ต้องดำเนินการ</t>
  </si>
  <si>
    <t>สำนวนคดีที่รับจากสำนักงาน ป.ป.ท. ที่ต้องดำเนินการทั้งหมด</t>
  </si>
  <si>
    <t>สำนวนคดีที่รับจากพนักงานสอบสวน (ค้างเก่า) ที่ต้องดำเนินการ</t>
  </si>
  <si>
    <t>สำนวนคดีที่รับจากพนักงานสอบสวน (ใหม่) ที่ต้องดำเนินการ</t>
  </si>
  <si>
    <t>สำนวนคดีที่รับจากพนักงานสอบสวน ที่ต้องดำเนินการทั้งหมด</t>
  </si>
  <si>
    <t>ร้อยละของคดีที่รับจากพนักงานสอบสวนแล้วเสร็จภายในระยะเวลาที่กำหนด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</si>
  <si>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</si>
  <si>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</si>
  <si>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</si>
  <si>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</si>
  <si>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</si>
  <si>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</si>
  <si>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</si>
  <si>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</si>
  <si>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</si>
  <si>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</si>
  <si>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</si>
  <si>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</si>
  <si>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</si>
  <si>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>สำนวนที่รับจากสำนักงาน ป.ป.ช.</t>
  </si>
  <si>
    <t>สำนวนที่รับจากสำนักงาน ป.ป.ท.</t>
  </si>
  <si>
    <t>สำนวนที่รับจากพนักงานสอบสวน</t>
  </si>
  <si>
    <t>ตัวชี้วัดย่อยที่ 1 : สำนวนที่รับจากสำนักงาน ป.ป.ช.</t>
  </si>
  <si>
    <t>ตัวชี้วัดย่อยที่ 2 :  สำนวนที่รับจากสำนักงาน ป.ป.ท.</t>
  </si>
  <si>
    <t>ตัวชี้วัดย่อยที่ 3 :  สำนวนที่รับจากพนักงานสอบสวน</t>
  </si>
  <si>
    <t>ร้อยละของคดีที่รับจากสำนักงาน ป.ป.ท. แล้วเสร็จภายในระยะเวลาที่กำหนด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</si>
  <si>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</si>
  <si>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</si>
  <si>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</si>
  <si>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&lt;- กรอกจำนวน</t>
  </si>
  <si>
    <t>ร้อยละของคดีที่รับจากสำนักงาน ป.ป.ช. ที่แจ้งข้อไม่สมบูรณ์
แล้วเสร็จภายในระยะเวลาที่กำหนด</t>
  </si>
  <si>
    <t>ร้อยละของคดีที่รับจากสำนักงาน ป.ป.ช. แล้วเสร็จ
ภายในระยะเวลาที่กำหนด</t>
  </si>
  <si>
    <t xml:space="preserve"> การแจ้งข้อไม่สมบูรณ์ ภายใน 90 วัน</t>
  </si>
  <si>
    <t>การดำเนินคดีทุจริต ภายใน 180 วัน</t>
  </si>
  <si>
    <t>สำนวนคดีที่รับจากสำนักงาน ป.ป.ช. (ค้างเก่า) ที่ต้องแจ้งข้อไม่สมบูรณ์</t>
  </si>
  <si>
    <t>สำนวนคดีที่รับจากสำนักงาน ป.ป.ช. (ใหม่) ที่ต้องแจ้งข้อไม่สมบูรณ์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</si>
  <si>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</si>
  <si>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</si>
  <si>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</si>
  <si>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</si>
  <si>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</si>
  <si>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</si>
  <si>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</si>
  <si>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</si>
  <si>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</si>
  <si>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(50)</t>
  </si>
  <si>
    <t>การแจ้งข้อไม่สมบูรณ์ ภายใน 90 วัน</t>
  </si>
  <si>
    <t>รวมสำนวนคดีที่อยู่ในความรับผิดชอบของสำนักงานคดีปราบปราม
การทุจริตในปีงบประมาณ พ.ศ. 2564 ทั้งหมด</t>
  </si>
  <si>
    <t>รวมสำนวนคดีที่อยู่ในความรับผิดชอบของสำนักงานคดีปราบปราม
การทุจริตที่ดำเนินการแล้วเสร็จได้ตามระยะเวลาที่กำหนด</t>
  </si>
  <si>
    <t>มิติที่ 4 ด้านการพัฒนาองค์การ</t>
  </si>
  <si>
    <r>
      <t>สำนวนคดีที่รับจากสำนักงาน ป.ป.ช.</t>
    </r>
    <r>
      <rPr>
        <b/>
        <sz val="16"/>
        <rFont val="TH SarabunIT๙"/>
        <family val="2"/>
      </rPr>
      <t xml:space="preserve"> ที่ต้อง</t>
    </r>
    <r>
      <rPr>
        <b/>
        <u val="single"/>
        <sz val="16"/>
        <rFont val="TH SarabunIT๙"/>
        <family val="2"/>
      </rPr>
      <t>แจ้งข้อไม่สมบูรณ์ทั้งหมด</t>
    </r>
  </si>
  <si>
    <r>
      <t>สำนวนคดีที่รั</t>
    </r>
    <r>
      <rPr>
        <b/>
        <sz val="16"/>
        <rFont val="TH SarabunIT๙"/>
        <family val="2"/>
      </rPr>
      <t>บจากสำนักงาน ป.ป.ช. ที่ต้อง</t>
    </r>
    <r>
      <rPr>
        <b/>
        <u val="single"/>
        <sz val="16"/>
        <rFont val="TH SarabunIT๙"/>
        <family val="2"/>
      </rPr>
      <t>ดำเนินการทั้งหมด</t>
    </r>
  </si>
  <si>
    <r>
      <t>สำนวนคดีที่รับจากสำนักงาน ป.ป.ช. ที่</t>
    </r>
    <r>
      <rPr>
        <b/>
        <sz val="16"/>
        <rFont val="TH SarabunIT๙"/>
        <family val="2"/>
      </rPr>
      <t>แจ้งข้อไม่สมบูรณ์ 
แล้วเสร็จภายใน 90 วัน</t>
    </r>
  </si>
  <si>
    <r>
      <t xml:space="preserve">สำนวนคดีที่รับจากสำนักงาน ป.ป.ช. ที่สำนักงานอัยการสูงสุด </t>
    </r>
    <r>
      <rPr>
        <b/>
        <u val="single"/>
        <sz val="16"/>
        <rFont val="TH SarabunIT๙"/>
        <family val="2"/>
      </rPr>
      <t>ดำเนินการได้แล้วเสร็จภายใน 180 วัน</t>
    </r>
  </si>
  <si>
    <r>
      <t>สำนวนคดีที่รั</t>
    </r>
    <r>
      <rPr>
        <b/>
        <sz val="16"/>
        <rFont val="TH SarabunIT๙"/>
        <family val="2"/>
      </rPr>
      <t>บจากสำนักงาน ป.ป.ท.</t>
    </r>
    <r>
      <rPr>
        <sz val="16"/>
        <rFont val="TH SarabunIT๙"/>
        <family val="2"/>
      </rPr>
      <t xml:space="preserve"> ที่สำนักงานอัยการสูงสุด
</t>
    </r>
    <r>
      <rPr>
        <b/>
        <sz val="16"/>
        <rFont val="TH SarabunIT๙"/>
        <family val="2"/>
      </rPr>
      <t>ดำเนินการได้แล้วเสร็จภายใน 180 วัน</t>
    </r>
  </si>
  <si>
    <r>
      <t>สำนวนคดีที่</t>
    </r>
    <r>
      <rPr>
        <b/>
        <sz val="16"/>
        <rFont val="TH SarabunIT๙"/>
        <family val="2"/>
      </rPr>
      <t>รับจากพนักงานสอบสวน</t>
    </r>
    <r>
      <rPr>
        <sz val="16"/>
        <rFont val="TH SarabunIT๙"/>
        <family val="2"/>
      </rPr>
      <t xml:space="preserve">ที่สำนักงานอัยการสูงสุด
</t>
    </r>
    <r>
      <rPr>
        <b/>
        <sz val="16"/>
        <rFont val="TH SarabunIT๙"/>
        <family val="2"/>
      </rPr>
      <t>ดำเนินการได้แล้วเสร็จภายใน 180 วัน</t>
    </r>
  </si>
  <si>
    <t>ร้อยละของคดีที่อยู่ในความรับผิดชอบของสำนักงานคดีปราบปรามการทุจริต
ในปีงบประมาณ พ.ศ. 2564 ที่สำนักงานอัยการสูงสุดดำเนินการแล้วเสร็จ
ได้ตามระยะเวลาที่กำหนด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</si>
  <si>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</si>
  <si>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</si>
  <si>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</si>
  <si>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</si>
  <si>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</si>
  <si>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</si>
  <si>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</si>
  <si>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</si>
  <si>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r>
      <t>สำนวนคดีที่รับจากสำนักงาน ป.ป.ช. ที่</t>
    </r>
    <r>
      <rPr>
        <b/>
        <sz val="16"/>
        <rFont val="TH SarabunIT๙"/>
        <family val="2"/>
      </rPr>
      <t>แจ้งข้อไม่สมบูรณ์ 
(ขยายได้ 45 วัน)  แล้วเสร็จภายใน 135  วัน</t>
    </r>
  </si>
  <si>
    <t>n</t>
  </si>
  <si>
    <t xml:space="preserve">ร้อยละของคดีที่อยู่ในความรับผิดชอบของสำนักงานคดีปราบปราม
การทุจริตในปีงบประมาณ พ.ศ. 2564 ที่สำนักงานอัยการสูงสุด
ดำเนินการได้ตามระยะเวลาที่กำหนด </t>
  </si>
  <si>
    <t>สำนักงานคดีปราบปรามการทุจริต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</si>
  <si>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</si>
  <si>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</si>
  <si>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</si>
  <si>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</si>
  <si>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</si>
  <si>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</si>
  <si>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</si>
  <si>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</si>
  <si>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 xml:space="preserve">ร้อยละของคดีที่อยู่ในความรับผิดชอบของสำนักงานคดีปราบปรามการทุจริตในปีงบประมาณ พ.ศ. 2565 ที่สำนักงานอัยการสูงสุดดำเนินการได้ตามระยะเวลาที่กำหนด </t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</si>
  <si>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</si>
  <si>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นำแนวทางการพัฒนาองค์กรไปบริหารงานได้ครบถ้วนตามประเด็น
ที่กำหนด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</si>
  <si>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</si>
  <si>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</si>
  <si>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(รอบ 12 เดือน)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</si>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</sst>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511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4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4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4" applyFont="1" applyProtection="1">
      <alignment/>
      <protection/>
    </xf>
    <xf numFmtId="0" fontId="4" fillId="0" borderId="0" xfId="94" applyFont="1" applyFill="1" applyBorder="1" applyProtection="1">
      <alignment/>
      <protection/>
    </xf>
    <xf numFmtId="0" fontId="4" fillId="0" borderId="0" xfId="94" applyFont="1" applyAlignment="1" applyProtection="1">
      <alignment/>
      <protection/>
    </xf>
    <xf numFmtId="0" fontId="4" fillId="0" borderId="0" xfId="94" applyFont="1" applyAlignment="1" applyProtection="1">
      <alignment horizontal="left"/>
      <protection/>
    </xf>
    <xf numFmtId="195" fontId="80" fillId="0" borderId="0" xfId="94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4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4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4" applyFont="1" applyAlignment="1" applyProtection="1">
      <alignment horizontal="center"/>
      <protection/>
    </xf>
    <xf numFmtId="0" fontId="4" fillId="0" borderId="0" xfId="94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4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4" applyFont="1" applyAlignment="1" applyProtection="1">
      <alignment vertical="top" wrapText="1"/>
      <protection/>
    </xf>
    <xf numFmtId="0" fontId="4" fillId="0" borderId="0" xfId="94" applyFont="1" applyFill="1" applyProtection="1">
      <alignment/>
      <protection/>
    </xf>
    <xf numFmtId="193" fontId="4" fillId="0" borderId="0" xfId="94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4" applyFont="1" applyFill="1" applyBorder="1" applyAlignment="1" applyProtection="1" quotePrefix="1">
      <alignment horizontal="left" vertical="top" wrapText="1"/>
      <protection/>
    </xf>
    <xf numFmtId="0" fontId="4" fillId="0" borderId="0" xfId="94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4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4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4" applyFont="1" applyFill="1" applyAlignment="1" applyProtection="1">
      <alignment horizontal="left" vertical="top"/>
      <protection/>
    </xf>
    <xf numFmtId="194" fontId="4" fillId="0" borderId="0" xfId="94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4" applyFont="1" applyAlignment="1" applyProtection="1">
      <alignment horizontal="right" vertical="center"/>
      <protection/>
    </xf>
    <xf numFmtId="195" fontId="80" fillId="0" borderId="0" xfId="94" applyNumberFormat="1" applyFont="1" applyFill="1" applyBorder="1" applyAlignment="1" applyProtection="1">
      <alignment horizontal="center" vertical="center"/>
      <protection/>
    </xf>
    <xf numFmtId="0" fontId="4" fillId="0" borderId="0" xfId="94" applyFont="1" applyAlignment="1" applyProtection="1">
      <alignment vertical="center"/>
      <protection/>
    </xf>
    <xf numFmtId="0" fontId="3" fillId="0" borderId="0" xfId="94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4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4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4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4" applyFont="1" applyFill="1" applyAlignment="1" applyProtection="1">
      <alignment vertical="center"/>
      <protection/>
    </xf>
    <xf numFmtId="0" fontId="3" fillId="0" borderId="0" xfId="94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4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4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4" applyFont="1" applyAlignment="1" applyProtection="1">
      <alignment vertical="center"/>
      <protection/>
    </xf>
    <xf numFmtId="0" fontId="13" fillId="0" borderId="0" xfId="94" applyFont="1" applyAlignment="1" applyProtection="1">
      <alignment vertical="center"/>
      <protection/>
    </xf>
    <xf numFmtId="0" fontId="14" fillId="0" borderId="0" xfId="94" applyFont="1" applyFill="1" applyBorder="1" applyAlignment="1" applyProtection="1">
      <alignment horizontal="center"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192" fontId="85" fillId="0" borderId="16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85" fillId="0" borderId="16" xfId="91" applyFont="1" applyFill="1" applyBorder="1" applyAlignment="1" applyProtection="1">
      <alignment horizontal="center" vertical="top" shrinkToFit="1"/>
      <protection/>
    </xf>
    <xf numFmtId="1" fontId="85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5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7" xfId="91" applyNumberFormat="1" applyFont="1" applyFill="1" applyBorder="1" applyAlignment="1" applyProtection="1">
      <alignment horizontal="center" vertical="top" shrinkToFit="1"/>
      <protection/>
    </xf>
    <xf numFmtId="192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8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19" xfId="91" applyNumberFormat="1" applyFont="1" applyFill="1" applyBorder="1" applyAlignment="1" applyProtection="1">
      <alignment horizontal="center" vertical="center" shrinkToFit="1"/>
      <protection/>
    </xf>
    <xf numFmtId="0" fontId="85" fillId="0" borderId="19" xfId="83" applyNumberFormat="1" applyFont="1" applyFill="1" applyBorder="1" applyAlignment="1" applyProtection="1">
      <alignment horizontal="center" vertical="center" shrinkToFit="1"/>
      <protection/>
    </xf>
    <xf numFmtId="0" fontId="85" fillId="0" borderId="19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13" fillId="0" borderId="14" xfId="94" applyFont="1" applyFill="1" applyBorder="1" applyAlignment="1" applyProtection="1">
      <alignment vertical="center"/>
      <protection/>
    </xf>
    <xf numFmtId="0" fontId="13" fillId="0" borderId="12" xfId="94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4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86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4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 applyProtection="1">
      <alignment vertical="top" wrapText="1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" fontId="14" fillId="0" borderId="11" xfId="94" applyNumberFormat="1" applyFont="1" applyFill="1" applyBorder="1" applyAlignment="1" applyProtection="1">
      <alignment horizontal="center" vertical="center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4" applyFont="1" applyAlignment="1" applyProtection="1">
      <alignment horizontal="right" vertical="center"/>
      <protection/>
    </xf>
    <xf numFmtId="195" fontId="87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14" fillId="0" borderId="11" xfId="94" applyFont="1" applyBorder="1" applyAlignment="1" applyProtection="1">
      <alignment horizontal="center" vertical="center"/>
      <protection/>
    </xf>
    <xf numFmtId="1" fontId="85" fillId="0" borderId="11" xfId="94" applyNumberFormat="1" applyFont="1" applyFill="1" applyBorder="1" applyAlignment="1" applyProtection="1">
      <alignment horizontal="center" vertical="center"/>
      <protection/>
    </xf>
    <xf numFmtId="1" fontId="14" fillId="0" borderId="11" xfId="94" applyNumberFormat="1" applyFont="1" applyBorder="1" applyAlignment="1" applyProtection="1">
      <alignment horizontal="center" vertical="center"/>
      <protection/>
    </xf>
    <xf numFmtId="0" fontId="14" fillId="0" borderId="0" xfId="94" applyFont="1" applyBorder="1" applyAlignment="1" applyProtection="1">
      <alignment horizontal="center" vertical="center"/>
      <protection/>
    </xf>
    <xf numFmtId="0" fontId="14" fillId="0" borderId="20" xfId="64" applyFont="1" applyFill="1" applyBorder="1" applyAlignment="1" applyProtection="1">
      <alignment vertical="center"/>
      <protection/>
    </xf>
    <xf numFmtId="2" fontId="14" fillId="0" borderId="11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3" applyFont="1" applyBorder="1" applyAlignment="1" applyProtection="1">
      <alignment horizontal="right" vertical="center" wrapText="1"/>
      <protection/>
    </xf>
    <xf numFmtId="0" fontId="14" fillId="0" borderId="0" xfId="64" applyFont="1" applyFill="1" applyBorder="1" applyAlignment="1" applyProtection="1">
      <alignment vertical="center"/>
      <protection/>
    </xf>
    <xf numFmtId="2" fontId="14" fillId="0" borderId="0" xfId="94" applyNumberFormat="1" applyFont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horizontal="right" vertical="center" wrapText="1"/>
      <protection/>
    </xf>
    <xf numFmtId="2" fontId="14" fillId="0" borderId="0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3" applyFont="1" applyFill="1" applyBorder="1" applyAlignment="1" applyProtection="1">
      <alignment horizontal="center" vertical="center" wrapText="1"/>
      <protection/>
    </xf>
    <xf numFmtId="2" fontId="13" fillId="19" borderId="11" xfId="63" applyNumberFormat="1" applyFont="1" applyFill="1" applyBorder="1" applyAlignment="1" applyProtection="1">
      <alignment horizontal="center" vertical="center" wrapText="1"/>
      <protection/>
    </xf>
    <xf numFmtId="192" fontId="14" fillId="0" borderId="11" xfId="94" applyNumberFormat="1" applyFont="1" applyFill="1" applyBorder="1" applyAlignment="1" applyProtection="1">
      <alignment horizontal="center" vertical="center" shrinkToFit="1"/>
      <protection/>
    </xf>
    <xf numFmtId="192" fontId="14" fillId="0" borderId="11" xfId="94" applyNumberFormat="1" applyFont="1" applyBorder="1" applyAlignment="1" applyProtection="1">
      <alignment horizontal="center" vertical="center" shrinkToFit="1"/>
      <protection/>
    </xf>
    <xf numFmtId="0" fontId="14" fillId="0" borderId="0" xfId="94" applyFont="1" applyBorder="1" applyAlignment="1" applyProtection="1">
      <alignment vertical="center" shrinkToFit="1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192" fontId="14" fillId="0" borderId="0" xfId="94" applyNumberFormat="1" applyFont="1" applyBorder="1" applyAlignment="1" applyProtection="1">
      <alignment horizontal="center" vertical="center"/>
      <protection/>
    </xf>
    <xf numFmtId="2" fontId="87" fillId="0" borderId="0" xfId="94" applyNumberFormat="1" applyFont="1" applyBorder="1" applyAlignment="1" applyProtection="1">
      <alignment horizontal="center" vertical="center"/>
      <protection/>
    </xf>
    <xf numFmtId="0" fontId="13" fillId="2" borderId="13" xfId="94" applyFont="1" applyFill="1" applyBorder="1" applyAlignment="1" applyProtection="1">
      <alignment horizontal="center" vertical="center"/>
      <protection/>
    </xf>
    <xf numFmtId="0" fontId="13" fillId="2" borderId="11" xfId="94" applyFont="1" applyFill="1" applyBorder="1" applyAlignment="1" applyProtection="1">
      <alignment horizontal="center" vertical="center"/>
      <protection/>
    </xf>
    <xf numFmtId="0" fontId="13" fillId="2" borderId="11" xfId="94" applyFont="1" applyFill="1" applyBorder="1" applyAlignment="1" applyProtection="1">
      <alignment horizontal="center" vertical="center" shrinkToFit="1"/>
      <protection/>
    </xf>
    <xf numFmtId="2" fontId="13" fillId="0" borderId="11" xfId="94" applyNumberFormat="1" applyFont="1" applyFill="1" applyBorder="1" applyAlignment="1" applyProtection="1">
      <alignment horizontal="center" vertical="center" shrinkToFit="1"/>
      <protection/>
    </xf>
    <xf numFmtId="0" fontId="14" fillId="0" borderId="21" xfId="94" applyFont="1" applyBorder="1" applyAlignment="1" applyProtection="1">
      <alignment horizontal="center" vertical="center"/>
      <protection/>
    </xf>
    <xf numFmtId="1" fontId="85" fillId="37" borderId="11" xfId="94" applyNumberFormat="1" applyFont="1" applyFill="1" applyBorder="1" applyAlignment="1" applyProtection="1">
      <alignment horizontal="center" vertical="center"/>
      <protection/>
    </xf>
    <xf numFmtId="0" fontId="14" fillId="0" borderId="0" xfId="94" applyFont="1" applyBorder="1" applyAlignment="1" applyProtection="1">
      <alignment horizontal="center" vertical="center" shrinkToFit="1"/>
      <protection/>
    </xf>
    <xf numFmtId="192" fontId="86" fillId="19" borderId="11" xfId="94" applyNumberFormat="1" applyFont="1" applyFill="1" applyBorder="1" applyAlignment="1" applyProtection="1">
      <alignment horizontal="center" vertical="center" shrinkToFit="1"/>
      <protection/>
    </xf>
    <xf numFmtId="0" fontId="14" fillId="0" borderId="0" xfId="62" applyFont="1" applyFill="1" applyAlignment="1" applyProtection="1">
      <alignment vertical="top"/>
      <protection/>
    </xf>
    <xf numFmtId="1" fontId="14" fillId="0" borderId="0" xfId="77" applyNumberFormat="1" applyFont="1" applyFill="1" applyBorder="1" applyAlignment="1" applyProtection="1">
      <alignment horizontal="center" vertical="top" wrapText="1"/>
      <protection/>
    </xf>
    <xf numFmtId="2" fontId="14" fillId="0" borderId="0" xfId="64" applyNumberFormat="1" applyFont="1" applyFill="1" applyBorder="1" applyAlignment="1" applyProtection="1">
      <alignment horizontal="center"/>
      <protection/>
    </xf>
    <xf numFmtId="193" fontId="14" fillId="0" borderId="0" xfId="62" applyNumberFormat="1" applyFont="1" applyFill="1" applyBorder="1" applyAlignment="1" applyProtection="1">
      <alignment horizontal="center" vertical="top"/>
      <protection/>
    </xf>
    <xf numFmtId="0" fontId="14" fillId="35" borderId="11" xfId="63" applyFont="1" applyFill="1" applyBorder="1" applyAlignment="1" applyProtection="1">
      <alignment horizontal="center" vertical="center"/>
      <protection locked="0"/>
    </xf>
    <xf numFmtId="0" fontId="14" fillId="0" borderId="20" xfId="64" applyFont="1" applyFill="1" applyBorder="1" applyAlignment="1" applyProtection="1">
      <alignment vertical="center" shrinkToFit="1"/>
      <protection/>
    </xf>
    <xf numFmtId="0" fontId="14" fillId="35" borderId="11" xfId="63" applyFont="1" applyFill="1" applyBorder="1" applyAlignment="1" applyProtection="1">
      <alignment horizontal="center" vertical="center" wrapText="1"/>
      <protection locked="0"/>
    </xf>
    <xf numFmtId="0" fontId="14" fillId="0" borderId="11" xfId="63" applyFont="1" applyFill="1" applyBorder="1" applyAlignment="1" applyProtection="1">
      <alignment horizontal="center" vertical="center" wrapText="1"/>
      <protection/>
    </xf>
    <xf numFmtId="0" fontId="14" fillId="35" borderId="14" xfId="63" applyFont="1" applyFill="1" applyBorder="1" applyAlignment="1" applyProtection="1">
      <alignment horizontal="center" vertical="center"/>
      <protection locked="0"/>
    </xf>
    <xf numFmtId="0" fontId="14" fillId="35" borderId="14" xfId="63" applyFont="1" applyFill="1" applyBorder="1" applyAlignment="1" applyProtection="1">
      <alignment horizontal="center" vertical="center" wrapText="1"/>
      <protection locked="0"/>
    </xf>
    <xf numFmtId="0" fontId="14" fillId="0" borderId="14" xfId="63" applyFont="1" applyFill="1" applyBorder="1" applyAlignment="1" applyProtection="1">
      <alignment horizontal="center" vertical="center" wrapText="1"/>
      <protection/>
    </xf>
    <xf numFmtId="0" fontId="13" fillId="35" borderId="14" xfId="63" applyFont="1" applyFill="1" applyBorder="1" applyAlignment="1" applyProtection="1">
      <alignment horizontal="center" vertical="center"/>
      <protection locked="0"/>
    </xf>
    <xf numFmtId="2" fontId="13" fillId="0" borderId="0" xfId="77" applyNumberFormat="1" applyFont="1" applyFill="1" applyBorder="1" applyAlignment="1" applyProtection="1">
      <alignment horizontal="left" vertical="center" wrapText="1"/>
      <protection/>
    </xf>
    <xf numFmtId="2" fontId="13" fillId="19" borderId="11" xfId="64" applyNumberFormat="1" applyFont="1" applyFill="1" applyBorder="1" applyAlignment="1" applyProtection="1">
      <alignment horizontal="center" vertical="center"/>
      <protection/>
    </xf>
    <xf numFmtId="49" fontId="85" fillId="0" borderId="22" xfId="94" applyNumberFormat="1" applyFont="1" applyFill="1" applyBorder="1" applyAlignment="1" applyProtection="1">
      <alignment horizontal="center" vertical="center"/>
      <protection/>
    </xf>
    <xf numFmtId="1" fontId="14" fillId="0" borderId="22" xfId="94" applyNumberFormat="1" applyFont="1" applyBorder="1" applyAlignment="1" applyProtection="1">
      <alignment horizontal="center" vertical="center"/>
      <protection/>
    </xf>
    <xf numFmtId="1" fontId="14" fillId="0" borderId="22" xfId="94" applyNumberFormat="1" applyFont="1" applyFill="1" applyBorder="1" applyAlignment="1" applyProtection="1">
      <alignment horizontal="center" vertical="center"/>
      <protection/>
    </xf>
    <xf numFmtId="2" fontId="13" fillId="0" borderId="22" xfId="94" applyNumberFormat="1" applyFont="1" applyFill="1" applyBorder="1" applyAlignment="1" applyProtection="1">
      <alignment horizontal="center" vertical="center" shrinkToFit="1"/>
      <protection/>
    </xf>
    <xf numFmtId="192" fontId="14" fillId="0" borderId="22" xfId="94" applyNumberFormat="1" applyFont="1" applyFill="1" applyBorder="1" applyAlignment="1" applyProtection="1">
      <alignment horizontal="center" vertical="center" shrinkToFit="1"/>
      <protection/>
    </xf>
    <xf numFmtId="192" fontId="14" fillId="38" borderId="22" xfId="94" applyNumberFormat="1" applyFont="1" applyFill="1" applyBorder="1" applyAlignment="1" applyProtection="1">
      <alignment horizontal="center" vertical="center" shrinkToFit="1"/>
      <protection/>
    </xf>
    <xf numFmtId="1" fontId="85" fillId="0" borderId="16" xfId="94" applyNumberFormat="1" applyFont="1" applyFill="1" applyBorder="1" applyAlignment="1" applyProtection="1">
      <alignment horizontal="center" vertical="center"/>
      <protection/>
    </xf>
    <xf numFmtId="1" fontId="14" fillId="0" borderId="16" xfId="94" applyNumberFormat="1" applyFont="1" applyBorder="1" applyAlignment="1" applyProtection="1">
      <alignment horizontal="center" vertical="center"/>
      <protection/>
    </xf>
    <xf numFmtId="1" fontId="14" fillId="0" borderId="16" xfId="94" applyNumberFormat="1" applyFont="1" applyFill="1" applyBorder="1" applyAlignment="1" applyProtection="1">
      <alignment horizontal="center" vertical="center"/>
      <protection/>
    </xf>
    <xf numFmtId="2" fontId="13" fillId="0" borderId="16" xfId="94" applyNumberFormat="1" applyFont="1" applyFill="1" applyBorder="1" applyAlignment="1" applyProtection="1">
      <alignment horizontal="center" vertical="center" shrinkToFit="1"/>
      <protection/>
    </xf>
    <xf numFmtId="192" fontId="14" fillId="0" borderId="16" xfId="94" applyNumberFormat="1" applyFont="1" applyFill="1" applyBorder="1" applyAlignment="1" applyProtection="1">
      <alignment horizontal="center" vertical="center" shrinkToFit="1"/>
      <protection/>
    </xf>
    <xf numFmtId="192" fontId="14" fillId="0" borderId="16" xfId="94" applyNumberFormat="1" applyFont="1" applyBorder="1" applyAlignment="1" applyProtection="1">
      <alignment horizontal="center" vertical="center" shrinkToFit="1"/>
      <protection/>
    </xf>
    <xf numFmtId="1" fontId="85" fillId="0" borderId="23" xfId="94" applyNumberFormat="1" applyFont="1" applyFill="1" applyBorder="1" applyAlignment="1" applyProtection="1">
      <alignment horizontal="center" vertical="center"/>
      <protection/>
    </xf>
    <xf numFmtId="1" fontId="14" fillId="0" borderId="23" xfId="94" applyNumberFormat="1" applyFont="1" applyBorder="1" applyAlignment="1" applyProtection="1">
      <alignment horizontal="center" vertical="center"/>
      <protection/>
    </xf>
    <xf numFmtId="1" fontId="14" fillId="0" borderId="23" xfId="94" applyNumberFormat="1" applyFont="1" applyFill="1" applyBorder="1" applyAlignment="1" applyProtection="1">
      <alignment horizontal="center" vertical="center"/>
      <protection/>
    </xf>
    <xf numFmtId="2" fontId="13" fillId="0" borderId="23" xfId="94" applyNumberFormat="1" applyFont="1" applyFill="1" applyBorder="1" applyAlignment="1" applyProtection="1">
      <alignment horizontal="center" vertical="center" shrinkToFit="1"/>
      <protection/>
    </xf>
    <xf numFmtId="192" fontId="14" fillId="0" borderId="23" xfId="94" applyNumberFormat="1" applyFont="1" applyFill="1" applyBorder="1" applyAlignment="1" applyProtection="1">
      <alignment horizontal="center" vertical="center" shrinkToFit="1"/>
      <protection/>
    </xf>
    <xf numFmtId="192" fontId="14" fillId="0" borderId="23" xfId="94" applyNumberFormat="1" applyFont="1" applyBorder="1" applyAlignment="1" applyProtection="1">
      <alignment horizontal="center" vertical="center" shrinkToFit="1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8" fillId="0" borderId="0" xfId="94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89" fillId="0" borderId="24" xfId="91" applyFont="1" applyFill="1" applyBorder="1" applyAlignment="1" applyProtection="1">
      <alignment vertical="top" wrapText="1" shrinkToFit="1"/>
      <protection/>
    </xf>
    <xf numFmtId="0" fontId="89" fillId="0" borderId="24" xfId="91" applyFont="1" applyFill="1" applyBorder="1" applyAlignment="1" applyProtection="1">
      <alignment vertical="top" wrapText="1"/>
      <protection/>
    </xf>
    <xf numFmtId="0" fontId="24" fillId="0" borderId="24" xfId="91" applyFont="1" applyFill="1" applyBorder="1" applyAlignment="1" applyProtection="1">
      <alignment vertical="top" wrapText="1"/>
      <protection/>
    </xf>
    <xf numFmtId="0" fontId="90" fillId="0" borderId="19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7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8" xfId="91" applyFont="1" applyFill="1" applyBorder="1" applyAlignment="1" applyProtection="1">
      <alignment horizontal="center" vertical="top" shrinkToFit="1"/>
      <protection/>
    </xf>
    <xf numFmtId="195" fontId="89" fillId="0" borderId="29" xfId="91" applyNumberFormat="1" applyFont="1" applyFill="1" applyBorder="1" applyAlignment="1" applyProtection="1">
      <alignment horizontal="center" vertical="top" shrinkToFit="1"/>
      <protection/>
    </xf>
    <xf numFmtId="2" fontId="24" fillId="0" borderId="29" xfId="91" applyNumberFormat="1" applyFont="1" applyFill="1" applyBorder="1" applyAlignment="1" applyProtection="1">
      <alignment horizontal="center" vertical="top" shrinkToFit="1"/>
      <protection/>
    </xf>
    <xf numFmtId="0" fontId="90" fillId="0" borderId="19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13" fillId="37" borderId="11" xfId="63" applyFont="1" applyFill="1" applyBorder="1" applyAlignment="1" applyProtection="1">
      <alignment horizontal="center" vertical="center" wrapText="1"/>
      <protection/>
    </xf>
    <xf numFmtId="0" fontId="23" fillId="0" borderId="12" xfId="94" applyFont="1" applyFill="1" applyBorder="1" applyAlignment="1" applyProtection="1">
      <alignment horizontal="center" vertical="center"/>
      <protection/>
    </xf>
    <xf numFmtId="0" fontId="23" fillId="0" borderId="12" xfId="94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1" fillId="0" borderId="20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4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9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4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4" applyFont="1" applyFill="1" applyBorder="1" applyAlignment="1" applyProtection="1">
      <alignment horizontal="left" vertical="center" wrapText="1" indent="1"/>
      <protection/>
    </xf>
    <xf numFmtId="0" fontId="24" fillId="0" borderId="0" xfId="94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4" applyNumberFormat="1" applyFont="1" applyFill="1" applyBorder="1" applyAlignment="1" applyProtection="1">
      <alignment horizontal="left" vertical="center" indent="1"/>
      <protection/>
    </xf>
    <xf numFmtId="0" fontId="23" fillId="0" borderId="0" xfId="94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9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3" fillId="2" borderId="11" xfId="92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6"/>
      <protection/>
    </xf>
    <xf numFmtId="0" fontId="84" fillId="0" borderId="0" xfId="91" applyNumberFormat="1" applyFont="1" applyFill="1" applyBorder="1" applyAlignment="1" applyProtection="1">
      <alignment horizontal="left" vertical="center" indent="6"/>
      <protection/>
    </xf>
    <xf numFmtId="0" fontId="93" fillId="0" borderId="0" xfId="91" applyNumberFormat="1" applyFont="1" applyFill="1" applyBorder="1" applyAlignment="1" applyProtection="1">
      <alignment horizontal="left" vertical="center" indent="6"/>
      <protection/>
    </xf>
    <xf numFmtId="0" fontId="94" fillId="0" borderId="0" xfId="91" applyNumberFormat="1" applyFont="1" applyFill="1" applyBorder="1" applyAlignment="1" applyProtection="1">
      <alignment horizontal="left" vertical="center" indent="6"/>
      <protection/>
    </xf>
    <xf numFmtId="0" fontId="95" fillId="0" borderId="0" xfId="91" applyNumberFormat="1" applyFont="1" applyFill="1" applyBorder="1" applyAlignment="1" applyProtection="1">
      <alignment horizontal="left" vertical="center" indent="6"/>
      <protection/>
    </xf>
    <xf numFmtId="0" fontId="96" fillId="0" borderId="0" xfId="91" applyNumberFormat="1" applyFont="1" applyFill="1" applyBorder="1" applyAlignment="1" applyProtection="1">
      <alignment horizontal="left" vertical="center" indent="6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86" fillId="0" borderId="19" xfId="83" applyNumberFormat="1" applyFont="1" applyFill="1" applyBorder="1" applyAlignment="1" applyProtection="1">
      <alignment horizontal="center" vertical="center" shrinkToFit="1"/>
      <protection/>
    </xf>
    <xf numFmtId="192" fontId="86" fillId="0" borderId="18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8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5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5" xfId="91" applyFont="1" applyFill="1" applyBorder="1" applyAlignment="1" applyProtection="1">
      <alignment horizontal="center" vertical="center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97" fillId="6" borderId="14" xfId="91" applyFont="1" applyFill="1" applyBorder="1" applyAlignment="1" applyProtection="1">
      <alignment horizontal="left" vertical="center" wrapText="1"/>
      <protection/>
    </xf>
    <xf numFmtId="0" fontId="97" fillId="6" borderId="12" xfId="91" applyFont="1" applyFill="1" applyBorder="1" applyAlignment="1" applyProtection="1">
      <alignment horizontal="left" vertical="center" wrapText="1"/>
      <protection/>
    </xf>
    <xf numFmtId="2" fontId="12" fillId="0" borderId="13" xfId="91" applyNumberFormat="1" applyFont="1" applyFill="1" applyBorder="1" applyAlignment="1" applyProtection="1">
      <alignment horizontal="center" vertical="center" wrapText="1" shrinkToFit="1"/>
      <protection/>
    </xf>
    <xf numFmtId="2" fontId="12" fillId="0" borderId="25" xfId="91" applyNumberFormat="1" applyFont="1" applyFill="1" applyBorder="1" applyAlignment="1" applyProtection="1">
      <alignment horizontal="center" vertical="center" wrapText="1" shrinkToFit="1"/>
      <protection/>
    </xf>
    <xf numFmtId="2" fontId="12" fillId="0" borderId="21" xfId="91" applyNumberFormat="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8" xfId="91" applyNumberFormat="1" applyFont="1" applyFill="1" applyBorder="1" applyAlignment="1" applyProtection="1">
      <alignment horizontal="center" vertical="center"/>
      <protection/>
    </xf>
    <xf numFmtId="192" fontId="27" fillId="0" borderId="32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/>
      <protection/>
    </xf>
    <xf numFmtId="0" fontId="14" fillId="0" borderId="11" xfId="63" applyFont="1" applyBorder="1" applyAlignment="1" applyProtection="1">
      <alignment horizontal="right" vertical="center" wrapText="1" indent="1"/>
      <protection/>
    </xf>
    <xf numFmtId="0" fontId="14" fillId="0" borderId="0" xfId="63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4" fillId="0" borderId="11" xfId="63" applyFont="1" applyBorder="1" applyAlignment="1" applyProtection="1">
      <alignment horizontal="right" vertical="center" indent="1" shrinkToFit="1"/>
      <protection/>
    </xf>
    <xf numFmtId="0" fontId="14" fillId="0" borderId="14" xfId="63" applyFont="1" applyBorder="1" applyAlignment="1" applyProtection="1">
      <alignment horizontal="right" vertical="center" indent="1" shrinkToFit="1"/>
      <protection/>
    </xf>
    <xf numFmtId="0" fontId="14" fillId="0" borderId="15" xfId="63" applyFont="1" applyBorder="1" applyAlignment="1" applyProtection="1">
      <alignment horizontal="right" vertical="center" indent="1" shrinkToFit="1"/>
      <protection/>
    </xf>
    <xf numFmtId="0" fontId="14" fillId="0" borderId="12" xfId="63" applyFont="1" applyBorder="1" applyAlignment="1" applyProtection="1">
      <alignment horizontal="right" vertical="center" indent="1" shrinkToFit="1"/>
      <protection/>
    </xf>
    <xf numFmtId="0" fontId="14" fillId="3" borderId="11" xfId="63" applyFont="1" applyFill="1" applyBorder="1" applyAlignment="1" applyProtection="1">
      <alignment horizontal="right" vertical="center" wrapText="1" indent="1"/>
      <protection/>
    </xf>
    <xf numFmtId="0" fontId="13" fillId="19" borderId="14" xfId="63" applyFont="1" applyFill="1" applyBorder="1" applyAlignment="1" applyProtection="1">
      <alignment horizontal="right" vertical="center" indent="1" shrinkToFit="1"/>
      <protection/>
    </xf>
    <xf numFmtId="0" fontId="13" fillId="19" borderId="15" xfId="63" applyFont="1" applyFill="1" applyBorder="1" applyAlignment="1" applyProtection="1">
      <alignment horizontal="right" vertical="center" indent="1" shrinkToFit="1"/>
      <protection/>
    </xf>
    <xf numFmtId="0" fontId="13" fillId="19" borderId="12" xfId="63" applyFont="1" applyFill="1" applyBorder="1" applyAlignment="1" applyProtection="1">
      <alignment horizontal="right" vertical="center" indent="1" shrinkToFit="1"/>
      <protection/>
    </xf>
    <xf numFmtId="0" fontId="14" fillId="0" borderId="11" xfId="63" applyFont="1" applyFill="1" applyBorder="1" applyAlignment="1" applyProtection="1">
      <alignment horizontal="right" vertical="center" indent="1" shrinkToFit="1"/>
      <protection/>
    </xf>
    <xf numFmtId="2" fontId="13" fillId="40" borderId="0" xfId="77" applyNumberFormat="1" applyFont="1" applyFill="1" applyBorder="1" applyAlignment="1" applyProtection="1">
      <alignment horizontal="left" vertical="center" wrapText="1"/>
      <protection/>
    </xf>
    <xf numFmtId="0" fontId="14" fillId="0" borderId="14" xfId="63" applyFont="1" applyFill="1" applyBorder="1" applyAlignment="1" applyProtection="1">
      <alignment horizontal="right" vertical="center" indent="1"/>
      <protection/>
    </xf>
    <xf numFmtId="0" fontId="14" fillId="0" borderId="15" xfId="63" applyFont="1" applyFill="1" applyBorder="1" applyAlignment="1" applyProtection="1">
      <alignment horizontal="right" vertical="center" indent="1"/>
      <protection/>
    </xf>
    <xf numFmtId="0" fontId="14" fillId="0" borderId="12" xfId="63" applyFont="1" applyFill="1" applyBorder="1" applyAlignment="1" applyProtection="1">
      <alignment horizontal="right" vertical="center" indent="1"/>
      <protection/>
    </xf>
    <xf numFmtId="0" fontId="14" fillId="0" borderId="11" xfId="63" applyFont="1" applyFill="1" applyBorder="1" applyAlignment="1" applyProtection="1">
      <alignment horizontal="right" vertical="center" wrapText="1" indent="1"/>
      <protection/>
    </xf>
    <xf numFmtId="0" fontId="14" fillId="3" borderId="14" xfId="63" applyFont="1" applyFill="1" applyBorder="1" applyAlignment="1" applyProtection="1">
      <alignment horizontal="right" vertical="center" wrapText="1" indent="1"/>
      <protection/>
    </xf>
    <xf numFmtId="0" fontId="14" fillId="3" borderId="15" xfId="63" applyFont="1" applyFill="1" applyBorder="1" applyAlignment="1" applyProtection="1">
      <alignment horizontal="right" vertical="center" wrapText="1" indent="1"/>
      <protection/>
    </xf>
    <xf numFmtId="0" fontId="13" fillId="19" borderId="14" xfId="63" applyFont="1" applyFill="1" applyBorder="1" applyAlignment="1" applyProtection="1">
      <alignment horizontal="right" vertical="center" wrapText="1" indent="1"/>
      <protection/>
    </xf>
    <xf numFmtId="0" fontId="13" fillId="19" borderId="15" xfId="63" applyFont="1" applyFill="1" applyBorder="1" applyAlignment="1" applyProtection="1">
      <alignment horizontal="right" vertical="center" wrapText="1" indent="1"/>
      <protection/>
    </xf>
    <xf numFmtId="0" fontId="13" fillId="19" borderId="12" xfId="63" applyFont="1" applyFill="1" applyBorder="1" applyAlignment="1" applyProtection="1">
      <alignment horizontal="right" vertical="center" wrapText="1" indent="1"/>
      <protection/>
    </xf>
    <xf numFmtId="0" fontId="14" fillId="0" borderId="14" xfId="63" applyFont="1" applyBorder="1" applyAlignment="1" applyProtection="1">
      <alignment horizontal="right" vertical="center" indent="1"/>
      <protection/>
    </xf>
    <xf numFmtId="0" fontId="14" fillId="0" borderId="15" xfId="63" applyFont="1" applyBorder="1" applyAlignment="1" applyProtection="1">
      <alignment horizontal="right" vertical="center" indent="1"/>
      <protection/>
    </xf>
    <xf numFmtId="0" fontId="14" fillId="3" borderId="12" xfId="63" applyFont="1" applyFill="1" applyBorder="1" applyAlignment="1" applyProtection="1">
      <alignment horizontal="right" vertical="center" wrapText="1" indent="1"/>
      <protection/>
    </xf>
    <xf numFmtId="0" fontId="14" fillId="0" borderId="14" xfId="94" applyFont="1" applyBorder="1" applyAlignment="1" applyProtection="1">
      <alignment horizontal="left" vertical="center" wrapText="1"/>
      <protection/>
    </xf>
    <xf numFmtId="0" fontId="14" fillId="0" borderId="15" xfId="94" applyFont="1" applyBorder="1" applyAlignment="1" applyProtection="1">
      <alignment horizontal="left" vertical="center" wrapText="1"/>
      <protection/>
    </xf>
    <xf numFmtId="0" fontId="14" fillId="0" borderId="12" xfId="94" applyFont="1" applyBorder="1" applyAlignment="1" applyProtection="1">
      <alignment horizontal="left" vertical="center" wrapText="1"/>
      <protection/>
    </xf>
    <xf numFmtId="2" fontId="13" fillId="40" borderId="0" xfId="77" applyNumberFormat="1" applyFont="1" applyFill="1" applyBorder="1" applyAlignment="1" applyProtection="1">
      <alignment horizontal="left" vertical="center"/>
      <protection/>
    </xf>
    <xf numFmtId="1" fontId="13" fillId="12" borderId="11" xfId="77" applyNumberFormat="1" applyFont="1" applyFill="1" applyBorder="1" applyAlignment="1" applyProtection="1">
      <alignment horizontal="center" vertical="top" wrapText="1"/>
      <protection/>
    </xf>
    <xf numFmtId="0" fontId="13" fillId="2" borderId="14" xfId="94" applyFont="1" applyFill="1" applyBorder="1" applyAlignment="1" applyProtection="1">
      <alignment horizontal="center" vertical="center"/>
      <protection/>
    </xf>
    <xf numFmtId="0" fontId="13" fillId="2" borderId="15" xfId="94" applyFont="1" applyFill="1" applyBorder="1" applyAlignment="1" applyProtection="1">
      <alignment horizontal="center" vertical="center"/>
      <protection/>
    </xf>
    <xf numFmtId="0" fontId="13" fillId="2" borderId="12" xfId="94" applyFont="1" applyFill="1" applyBorder="1" applyAlignment="1" applyProtection="1">
      <alignment horizontal="center" vertical="center"/>
      <protection/>
    </xf>
    <xf numFmtId="0" fontId="13" fillId="2" borderId="14" xfId="94" applyFont="1" applyFill="1" applyBorder="1" applyAlignment="1" applyProtection="1">
      <alignment horizontal="center" vertical="center" shrinkToFit="1"/>
      <protection/>
    </xf>
    <xf numFmtId="0" fontId="13" fillId="2" borderId="12" xfId="94" applyFont="1" applyFill="1" applyBorder="1" applyAlignment="1" applyProtection="1">
      <alignment horizontal="center" vertical="center" shrinkToFit="1"/>
      <protection/>
    </xf>
    <xf numFmtId="0" fontId="14" fillId="0" borderId="13" xfId="94" applyFont="1" applyBorder="1" applyAlignment="1" applyProtection="1">
      <alignment horizontal="center" vertical="top"/>
      <protection/>
    </xf>
    <xf numFmtId="0" fontId="14" fillId="0" borderId="25" xfId="94" applyFont="1" applyBorder="1" applyAlignment="1" applyProtection="1">
      <alignment horizontal="center" vertical="top"/>
      <protection/>
    </xf>
    <xf numFmtId="0" fontId="14" fillId="0" borderId="21" xfId="94" applyFont="1" applyBorder="1" applyAlignment="1" applyProtection="1">
      <alignment horizontal="center" vertical="top"/>
      <protection/>
    </xf>
    <xf numFmtId="0" fontId="14" fillId="0" borderId="39" xfId="94" applyFont="1" applyBorder="1" applyAlignment="1" applyProtection="1">
      <alignment horizontal="left" vertical="center" wrapText="1"/>
      <protection/>
    </xf>
    <xf numFmtId="0" fontId="14" fillId="0" borderId="40" xfId="94" applyFont="1" applyBorder="1" applyAlignment="1" applyProtection="1">
      <alignment horizontal="left" vertical="center" wrapText="1"/>
      <protection/>
    </xf>
    <xf numFmtId="0" fontId="14" fillId="0" borderId="41" xfId="94" applyFont="1" applyBorder="1" applyAlignment="1" applyProtection="1">
      <alignment horizontal="left" vertical="center" wrapText="1"/>
      <protection/>
    </xf>
    <xf numFmtId="0" fontId="14" fillId="0" borderId="29" xfId="94" applyFont="1" applyBorder="1" applyAlignment="1" applyProtection="1">
      <alignment horizontal="left" vertical="center" wrapText="1"/>
      <protection/>
    </xf>
    <xf numFmtId="0" fontId="14" fillId="0" borderId="42" xfId="94" applyFont="1" applyBorder="1" applyAlignment="1" applyProtection="1">
      <alignment horizontal="left" vertical="center" wrapText="1"/>
      <protection/>
    </xf>
    <xf numFmtId="0" fontId="14" fillId="0" borderId="24" xfId="94" applyFont="1" applyBorder="1" applyAlignment="1" applyProtection="1">
      <alignment horizontal="left" vertical="center" wrapText="1"/>
      <protection/>
    </xf>
    <xf numFmtId="0" fontId="14" fillId="0" borderId="43" xfId="94" applyFont="1" applyBorder="1" applyAlignment="1" applyProtection="1">
      <alignment horizontal="left" vertical="center" wrapText="1"/>
      <protection/>
    </xf>
    <xf numFmtId="0" fontId="14" fillId="0" borderId="44" xfId="94" applyFont="1" applyBorder="1" applyAlignment="1" applyProtection="1">
      <alignment horizontal="left" vertical="center" wrapText="1"/>
      <protection/>
    </xf>
    <xf numFmtId="0" fontId="14" fillId="0" borderId="45" xfId="94" applyFont="1" applyBorder="1" applyAlignment="1" applyProtection="1">
      <alignment horizontal="left" vertical="center" wrapText="1"/>
      <protection/>
    </xf>
    <xf numFmtId="0" fontId="13" fillId="0" borderId="20" xfId="94" applyFont="1" applyFill="1" applyBorder="1" applyAlignment="1" applyProtection="1">
      <alignment horizontal="left" vertical="center" wrapText="1"/>
      <protection/>
    </xf>
    <xf numFmtId="0" fontId="13" fillId="0" borderId="0" xfId="94" applyFont="1" applyFill="1" applyBorder="1" applyAlignment="1" applyProtection="1">
      <alignment horizontal="left" vertical="center" wrapText="1"/>
      <protection/>
    </xf>
    <xf numFmtId="0" fontId="13" fillId="0" borderId="14" xfId="94" applyFont="1" applyFill="1" applyBorder="1" applyAlignment="1" applyProtection="1">
      <alignment horizontal="left" vertical="center"/>
      <protection/>
    </xf>
    <xf numFmtId="0" fontId="13" fillId="0" borderId="15" xfId="94" applyFont="1" applyFill="1" applyBorder="1" applyAlignment="1" applyProtection="1">
      <alignment horizontal="left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8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9" borderId="11" xfId="62" applyFont="1" applyFill="1" applyBorder="1" applyAlignment="1" applyProtection="1">
      <alignment horizontal="center" vertical="center" wrapText="1"/>
      <protection/>
    </xf>
    <xf numFmtId="0" fontId="23" fillId="39" borderId="11" xfId="64" applyFont="1" applyFill="1" applyBorder="1" applyAlignment="1" applyProtection="1">
      <alignment horizontal="center" vertical="center"/>
      <protection/>
    </xf>
    <xf numFmtId="0" fontId="23" fillId="0" borderId="20" xfId="94" applyFont="1" applyFill="1" applyBorder="1" applyAlignment="1" applyProtection="1">
      <alignment horizontal="left" vertical="center" wrapText="1" indent="1"/>
      <protection/>
    </xf>
    <xf numFmtId="0" fontId="23" fillId="0" borderId="0" xfId="94" applyFont="1" applyFill="1" applyBorder="1" applyAlignment="1" applyProtection="1">
      <alignment horizontal="left" vertical="center" wrapText="1" indent="1"/>
      <protection/>
    </xf>
    <xf numFmtId="0" fontId="23" fillId="0" borderId="14" xfId="94" applyFont="1" applyFill="1" applyBorder="1" applyAlignment="1" applyProtection="1">
      <alignment horizontal="left" vertical="center" indent="1"/>
      <protection/>
    </xf>
    <xf numFmtId="0" fontId="23" fillId="0" borderId="15" xfId="94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4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6" xfId="62" applyFont="1" applyBorder="1" applyAlignment="1" applyProtection="1">
      <alignment horizontal="right" vertical="center" wrapText="1"/>
      <protection/>
    </xf>
    <xf numFmtId="0" fontId="3" fillId="0" borderId="20" xfId="94" applyFont="1" applyFill="1" applyBorder="1" applyAlignment="1" applyProtection="1">
      <alignment horizontal="left" vertical="center" wrapText="1"/>
      <protection/>
    </xf>
    <xf numFmtId="0" fontId="3" fillId="0" borderId="0" xfId="94" applyFont="1" applyFill="1" applyBorder="1" applyAlignment="1" applyProtection="1">
      <alignment horizontal="left" vertical="center" wrapText="1"/>
      <protection/>
    </xf>
    <xf numFmtId="0" fontId="3" fillId="0" borderId="14" xfId="94" applyFont="1" applyFill="1" applyBorder="1" applyAlignment="1" applyProtection="1">
      <alignment horizontal="left" vertical="center"/>
      <protection/>
    </xf>
    <xf numFmtId="0" fontId="3" fillId="0" borderId="15" xfId="94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4" applyFont="1" applyFill="1" applyAlignment="1" applyProtection="1">
      <alignment horizontal="left" vertical="top" wrapText="1"/>
      <protection/>
    </xf>
    <xf numFmtId="0" fontId="4" fillId="40" borderId="0" xfId="94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4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0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20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0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2" fillId="0" borderId="0" xfId="50" applyFont="1" applyAlignment="1" applyProtection="1">
      <alignment horizontal="left" vertical="center"/>
      <protection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2 2" xfId="92"/>
    <cellStyle name="ปกติ 3" xfId="93"/>
    <cellStyle name="ปกติ_DSI 2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Currency" xfId="100"/>
    <cellStyle name="Currency [0]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dxfs count="5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18</xdr:row>
      <xdr:rowOff>38100</xdr:rowOff>
    </xdr:from>
    <xdr:to>
      <xdr:col>1</xdr:col>
      <xdr:colOff>847725</xdr:colOff>
      <xdr:row>23</xdr:row>
      <xdr:rowOff>247650</xdr:rowOff>
    </xdr:to>
    <xdr:grpSp>
      <xdr:nvGrpSpPr>
        <xdr:cNvPr id="3" name="กลุ่ม 1"/>
        <xdr:cNvGrpSpPr>
          <a:grpSpLocks/>
        </xdr:cNvGrpSpPr>
      </xdr:nvGrpSpPr>
      <xdr:grpSpPr>
        <a:xfrm>
          <a:off x="990600" y="6438900"/>
          <a:ext cx="228600" cy="1733550"/>
          <a:chOff x="1301969" y="6448425"/>
          <a:chExt cx="264530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321544" y="6448425"/>
            <a:ext cx="244955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321544" y="6753586"/>
            <a:ext cx="235167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311757" y="7059181"/>
            <a:ext cx="244955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301969" y="7364342"/>
            <a:ext cx="244955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311757" y="7659953"/>
            <a:ext cx="244955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311757" y="7965549"/>
            <a:ext cx="244955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&#3626;&#3656;&#3591;&#3591;&#3634;&#3609;&#3616;&#3634;&#3618;&#3651;&#3609;&#3585;&#3621;&#3640;&#3656;&#3617;%20&#3607;&#3633;&#3657;&#3591;&#3627;&#3617;&#3604;&#3607;&#3633;&#3657;&#3591;&#3617;&#3623;&#3621;%20&#3649;&#3621;&#3657;&#3623;&#3649;&#3605;&#3656;&#3623;&#3656;&#3634;&#3592;&#3632;&#3626;&#3656;&#3591;&#3629;&#3632;&#3652;&#3619;%20&#3648;&#3617;&#3639;&#3656;&#3629;&#3617;&#3637;&#3585;&#3634;&#3619;&#3619;&#3657;&#3629;&#3591;&#3586;&#3629;%20&#3627;&#3634;&#3585;&#3652;&#3604;&#3657;&#3649;&#3621;&#3657;&#3623;&#3585;&#3655;&#3621;&#3610;%20&#3585;&#3655;&#3649;&#3588;&#3656;&#3609;&#3633;&#3657;&#3609;%20&#3649;&#3621;&#3657;&#3623;&#3649;&#3605;&#3656;&#3623;&#3656;&#3634;&#3592;&#3632;&#3621;&#3610;&#3619;&#3638;&#3611;&#3656;&#3634;&#3623;%20&#3652;&#3604;&#3657;&#3627;&#3617;&#3604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0"/>
  <sheetViews>
    <sheetView tabSelected="1" zoomScaleSheetLayoutView="110" workbookViewId="0" topLeftCell="A1">
      <selection activeCell="B30" sqref="B30"/>
    </sheetView>
  </sheetViews>
  <sheetFormatPr defaultColWidth="9.140625" defaultRowHeight="15"/>
  <cols>
    <col min="1" max="1" width="5.57421875" style="284" customWidth="1"/>
    <col min="2" max="2" width="47.28125" style="264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71" customWidth="1"/>
    <col min="13" max="13" width="3.7109375" style="271" customWidth="1"/>
    <col min="14" max="14" width="9.57421875" style="271" customWidth="1"/>
    <col min="15" max="16384" width="9.00390625" style="127" customWidth="1"/>
  </cols>
  <sheetData>
    <row r="1" spans="1:14" ht="20.25">
      <c r="A1" s="283"/>
      <c r="B1" s="263"/>
      <c r="C1" s="388" t="s">
        <v>55</v>
      </c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 ht="20.25">
      <c r="A2" s="283"/>
      <c r="B2" s="263"/>
      <c r="C2" s="388" t="s">
        <v>174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ht="15.75" customHeight="1" thickBot="1">
      <c r="N3" s="272"/>
    </row>
    <row r="4" spans="1:14" ht="24" customHeight="1" thickTop="1">
      <c r="A4" s="394" t="s">
        <v>177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6"/>
    </row>
    <row r="5" spans="1:14" ht="24" customHeight="1">
      <c r="A5" s="367" t="s">
        <v>178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9"/>
    </row>
    <row r="6" spans="1:14" ht="24" customHeight="1" thickBot="1">
      <c r="A6" s="397" t="s">
        <v>164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9"/>
    </row>
    <row r="7" spans="1:14" ht="18" customHeight="1" thickTop="1">
      <c r="A7" s="285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</row>
    <row r="8" spans="1:14" s="132" customFormat="1" ht="20.25">
      <c r="A8" s="366" t="s">
        <v>44</v>
      </c>
      <c r="B8" s="366"/>
      <c r="C8" s="377" t="s">
        <v>132</v>
      </c>
      <c r="D8" s="380" t="s">
        <v>43</v>
      </c>
      <c r="E8" s="385" t="s">
        <v>155</v>
      </c>
      <c r="F8" s="117" t="s">
        <v>6</v>
      </c>
      <c r="G8" s="131"/>
      <c r="H8" s="131"/>
      <c r="I8" s="131"/>
      <c r="J8" s="131"/>
      <c r="K8" s="391" t="s">
        <v>2</v>
      </c>
      <c r="L8" s="392"/>
      <c r="M8" s="392"/>
      <c r="N8" s="393"/>
    </row>
    <row r="9" spans="1:14" s="132" customFormat="1" ht="17.25" customHeight="1">
      <c r="A9" s="366"/>
      <c r="B9" s="366"/>
      <c r="C9" s="378"/>
      <c r="D9" s="381"/>
      <c r="E9" s="386"/>
      <c r="F9" s="370">
        <v>1</v>
      </c>
      <c r="G9" s="370">
        <v>2</v>
      </c>
      <c r="H9" s="370">
        <v>3</v>
      </c>
      <c r="I9" s="370">
        <v>4</v>
      </c>
      <c r="J9" s="370">
        <v>5</v>
      </c>
      <c r="K9" s="273" t="s">
        <v>45</v>
      </c>
      <c r="L9" s="274" t="s">
        <v>114</v>
      </c>
      <c r="M9" s="389" t="s">
        <v>162</v>
      </c>
      <c r="N9" s="275" t="s">
        <v>46</v>
      </c>
    </row>
    <row r="10" spans="1:14" s="132" customFormat="1" ht="21.75" customHeight="1">
      <c r="A10" s="366"/>
      <c r="B10" s="366"/>
      <c r="C10" s="379"/>
      <c r="D10" s="382"/>
      <c r="E10" s="387"/>
      <c r="F10" s="371"/>
      <c r="G10" s="371"/>
      <c r="H10" s="371"/>
      <c r="I10" s="371"/>
      <c r="J10" s="371"/>
      <c r="K10" s="276" t="s">
        <v>47</v>
      </c>
      <c r="L10" s="277" t="s">
        <v>48</v>
      </c>
      <c r="M10" s="390"/>
      <c r="N10" s="278" t="s">
        <v>49</v>
      </c>
    </row>
    <row r="11" spans="1:14" s="139" customFormat="1" ht="24.75" customHeight="1">
      <c r="A11" s="383" t="s">
        <v>113</v>
      </c>
      <c r="B11" s="384"/>
      <c r="C11" s="134"/>
      <c r="D11" s="135">
        <f>SUM(D12:D13)</f>
        <v>7</v>
      </c>
      <c r="E11" s="308">
        <f>SUM(E12:E13)</f>
        <v>70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309" t="e">
        <f>L11</f>
        <v>#DIV/0!</v>
      </c>
      <c r="N11" s="138"/>
    </row>
    <row r="12" spans="1:14" s="133" customFormat="1" ht="66" customHeight="1">
      <c r="A12" s="286">
        <v>3.8</v>
      </c>
      <c r="B12" s="266" t="s">
        <v>163</v>
      </c>
      <c r="C12" s="142" t="s">
        <v>51</v>
      </c>
      <c r="D12" s="143">
        <v>4</v>
      </c>
      <c r="E12" s="145">
        <f>D12*100/D16</f>
        <v>40</v>
      </c>
      <c r="F12" s="148">
        <v>1</v>
      </c>
      <c r="G12" s="148">
        <v>2</v>
      </c>
      <c r="H12" s="148">
        <v>3</v>
      </c>
      <c r="I12" s="148">
        <v>4</v>
      </c>
      <c r="J12" s="148">
        <v>5</v>
      </c>
      <c r="K12" s="145" t="e">
        <f>'3.8'!D4</f>
        <v>#DIV/0!</v>
      </c>
      <c r="L12" s="146" t="e">
        <f>'3.8'!D6</f>
        <v>#DIV/0!</v>
      </c>
      <c r="M12" s="309" t="e">
        <f>L12</f>
        <v>#DIV/0!</v>
      </c>
      <c r="N12" s="147" t="e">
        <f>E12*L12/E16</f>
        <v>#DIV/0!</v>
      </c>
    </row>
    <row r="13" spans="1:14" s="154" customFormat="1" ht="42" customHeight="1">
      <c r="A13" s="287">
        <v>3.1</v>
      </c>
      <c r="B13" s="267" t="s">
        <v>123</v>
      </c>
      <c r="C13" s="149" t="s">
        <v>51</v>
      </c>
      <c r="D13" s="150">
        <v>3</v>
      </c>
      <c r="E13" s="151">
        <f>D13*100/D16</f>
        <v>30</v>
      </c>
      <c r="F13" s="144">
        <v>40</v>
      </c>
      <c r="G13" s="144">
        <v>50</v>
      </c>
      <c r="H13" s="144">
        <v>60</v>
      </c>
      <c r="I13" s="144">
        <v>70</v>
      </c>
      <c r="J13" s="144">
        <v>80</v>
      </c>
      <c r="K13" s="151" t="e">
        <f>'3.10'!D4</f>
        <v>#DIV/0!</v>
      </c>
      <c r="L13" s="152" t="e">
        <f>'3.10'!D6</f>
        <v>#DIV/0!</v>
      </c>
      <c r="M13" s="309" t="e">
        <f>L13</f>
        <v>#DIV/0!</v>
      </c>
      <c r="N13" s="153" t="e">
        <f>E13*L13/E16</f>
        <v>#DIV/0!</v>
      </c>
    </row>
    <row r="14" spans="1:14" s="132" customFormat="1" ht="24.75" customHeight="1">
      <c r="A14" s="374" t="s">
        <v>145</v>
      </c>
      <c r="B14" s="375"/>
      <c r="C14" s="155"/>
      <c r="D14" s="135">
        <f>SUM(D15:D15)</f>
        <v>3</v>
      </c>
      <c r="E14" s="308">
        <f>SUM(E15:E15)</f>
        <v>30</v>
      </c>
      <c r="F14" s="136"/>
      <c r="G14" s="136"/>
      <c r="H14" s="136"/>
      <c r="I14" s="136"/>
      <c r="J14" s="136"/>
      <c r="K14" s="156"/>
      <c r="L14" s="137">
        <f>SUM(N15:N15)*E16/E14</f>
        <v>1</v>
      </c>
      <c r="M14" s="309">
        <f>L14</f>
        <v>1</v>
      </c>
      <c r="N14" s="138"/>
    </row>
    <row r="15" spans="1:14" s="141" customFormat="1" ht="69" customHeight="1">
      <c r="A15" s="286">
        <v>4.2</v>
      </c>
      <c r="B15" s="265" t="s">
        <v>175</v>
      </c>
      <c r="C15" s="142" t="s">
        <v>50</v>
      </c>
      <c r="D15" s="143">
        <v>3</v>
      </c>
      <c r="E15" s="145">
        <f>D15*100/D16</f>
        <v>30</v>
      </c>
      <c r="F15" s="157">
        <v>1</v>
      </c>
      <c r="G15" s="157">
        <v>2</v>
      </c>
      <c r="H15" s="157">
        <v>3</v>
      </c>
      <c r="I15" s="157">
        <v>4</v>
      </c>
      <c r="J15" s="157">
        <v>5</v>
      </c>
      <c r="K15" s="145">
        <f>'4.2 (ระดับหน่วยงาน)'!D4</f>
        <v>0</v>
      </c>
      <c r="L15" s="146">
        <f>'4.2 (ระดับหน่วยงาน)'!D6</f>
        <v>1</v>
      </c>
      <c r="M15" s="309">
        <f>L15</f>
        <v>1</v>
      </c>
      <c r="N15" s="140">
        <f>E15*L15/E16</f>
        <v>0.3</v>
      </c>
    </row>
    <row r="16" spans="1:14" s="164" customFormat="1" ht="24" customHeight="1">
      <c r="A16" s="288"/>
      <c r="B16" s="268"/>
      <c r="C16" s="158" t="s">
        <v>52</v>
      </c>
      <c r="D16" s="159">
        <f>SUM(D11+D14)</f>
        <v>10</v>
      </c>
      <c r="E16" s="159">
        <f>E14+E11</f>
        <v>100</v>
      </c>
      <c r="F16" s="160"/>
      <c r="G16" s="160"/>
      <c r="H16" s="160"/>
      <c r="I16" s="161"/>
      <c r="J16" s="161"/>
      <c r="K16" s="162"/>
      <c r="L16" s="372" t="s">
        <v>53</v>
      </c>
      <c r="M16" s="373"/>
      <c r="N16" s="163" t="e">
        <f>SUM(N12:N15)</f>
        <v>#DIV/0!</v>
      </c>
    </row>
    <row r="17" spans="1:14" s="164" customFormat="1" ht="24" customHeight="1">
      <c r="A17" s="289"/>
      <c r="B17" s="307" t="s">
        <v>153</v>
      </c>
      <c r="C17" s="291"/>
      <c r="D17" s="291"/>
      <c r="E17" s="291"/>
      <c r="F17" s="292"/>
      <c r="G17" s="292"/>
      <c r="H17" s="292"/>
      <c r="I17" s="293"/>
      <c r="J17" s="293"/>
      <c r="K17" s="294"/>
      <c r="L17" s="295"/>
      <c r="M17" s="298"/>
      <c r="N17" s="165"/>
    </row>
    <row r="18" spans="1:14" s="164" customFormat="1" ht="24" customHeight="1">
      <c r="A18" s="289"/>
      <c r="B18" s="306" t="s">
        <v>133</v>
      </c>
      <c r="C18" s="299"/>
      <c r="D18" s="299"/>
      <c r="E18" s="299"/>
      <c r="F18" s="292"/>
      <c r="G18" s="292"/>
      <c r="H18" s="292"/>
      <c r="I18" s="292"/>
      <c r="J18" s="292"/>
      <c r="K18" s="292"/>
      <c r="L18" s="300"/>
      <c r="M18" s="301"/>
      <c r="N18" s="165"/>
    </row>
    <row r="19" spans="1:14" s="164" customFormat="1" ht="24" customHeight="1">
      <c r="A19" s="289"/>
      <c r="B19" s="360" t="s">
        <v>179</v>
      </c>
      <c r="C19" s="302" t="s">
        <v>180</v>
      </c>
      <c r="D19" s="303"/>
      <c r="E19" s="303"/>
      <c r="F19" s="304"/>
      <c r="G19" s="297"/>
      <c r="H19" s="292"/>
      <c r="I19" s="292"/>
      <c r="J19" s="292"/>
      <c r="K19" s="292"/>
      <c r="L19" s="300"/>
      <c r="M19" s="301"/>
      <c r="N19" s="165"/>
    </row>
    <row r="20" spans="1:14" s="164" customFormat="1" ht="24" customHeight="1">
      <c r="A20" s="289"/>
      <c r="B20" s="361" t="s">
        <v>156</v>
      </c>
      <c r="C20" s="302" t="s">
        <v>134</v>
      </c>
      <c r="D20" s="303"/>
      <c r="E20" s="303"/>
      <c r="F20" s="304"/>
      <c r="G20" s="297"/>
      <c r="H20" s="292"/>
      <c r="I20" s="292"/>
      <c r="J20" s="292"/>
      <c r="K20" s="292"/>
      <c r="L20" s="300"/>
      <c r="M20" s="301"/>
      <c r="N20" s="165"/>
    </row>
    <row r="21" spans="1:14" s="164" customFormat="1" ht="24" customHeight="1">
      <c r="A21" s="289"/>
      <c r="B21" s="362" t="s">
        <v>157</v>
      </c>
      <c r="C21" s="305" t="s">
        <v>135</v>
      </c>
      <c r="D21" s="304"/>
      <c r="E21" s="304"/>
      <c r="F21" s="304"/>
      <c r="G21" s="304"/>
      <c r="H21" s="292"/>
      <c r="I21" s="292"/>
      <c r="J21" s="292"/>
      <c r="K21" s="292"/>
      <c r="L21" s="300"/>
      <c r="M21" s="301"/>
      <c r="N21" s="165"/>
    </row>
    <row r="22" spans="1:14" s="139" customFormat="1" ht="24" customHeight="1">
      <c r="A22" s="289"/>
      <c r="B22" s="363" t="s">
        <v>158</v>
      </c>
      <c r="C22" s="296" t="s">
        <v>136</v>
      </c>
      <c r="D22" s="297"/>
      <c r="E22" s="297"/>
      <c r="F22" s="297"/>
      <c r="G22" s="297"/>
      <c r="H22" s="292"/>
      <c r="I22" s="292"/>
      <c r="J22" s="292"/>
      <c r="K22" s="292"/>
      <c r="L22" s="300"/>
      <c r="M22" s="301"/>
      <c r="N22" s="165"/>
    </row>
    <row r="23" spans="1:14" s="139" customFormat="1" ht="24" customHeight="1">
      <c r="A23" s="289"/>
      <c r="B23" s="364" t="s">
        <v>159</v>
      </c>
      <c r="C23" s="296" t="s">
        <v>138</v>
      </c>
      <c r="D23" s="297"/>
      <c r="E23" s="297"/>
      <c r="F23" s="292"/>
      <c r="G23" s="292"/>
      <c r="H23" s="292"/>
      <c r="I23" s="292"/>
      <c r="J23" s="292"/>
      <c r="K23" s="292"/>
      <c r="L23" s="300"/>
      <c r="M23" s="301"/>
      <c r="N23" s="165"/>
    </row>
    <row r="24" spans="1:14" s="139" customFormat="1" ht="24" customHeight="1">
      <c r="A24" s="289"/>
      <c r="B24" s="365" t="s">
        <v>160</v>
      </c>
      <c r="C24" s="296" t="s">
        <v>137</v>
      </c>
      <c r="D24" s="297"/>
      <c r="E24" s="297"/>
      <c r="F24" s="292"/>
      <c r="G24" s="292"/>
      <c r="H24" s="292"/>
      <c r="I24" s="292"/>
      <c r="J24" s="292"/>
      <c r="K24" s="292"/>
      <c r="L24" s="300"/>
      <c r="M24" s="301"/>
      <c r="N24" s="165"/>
    </row>
    <row r="25" spans="1:14" s="133" customFormat="1" ht="20.25">
      <c r="A25" s="290"/>
      <c r="B25" s="269"/>
      <c r="C25" s="167"/>
      <c r="D25" s="167"/>
      <c r="E25" s="167"/>
      <c r="F25" s="166"/>
      <c r="G25" s="166"/>
      <c r="H25" s="166"/>
      <c r="I25" s="166"/>
      <c r="J25" s="166"/>
      <c r="K25" s="166"/>
      <c r="L25" s="279"/>
      <c r="M25" s="280"/>
      <c r="N25" s="279"/>
    </row>
    <row r="26" spans="1:14" s="133" customFormat="1" ht="20.25">
      <c r="A26" s="290"/>
      <c r="B26" s="269"/>
      <c r="C26" s="167"/>
      <c r="D26" s="167"/>
      <c r="E26" s="167"/>
      <c r="F26" s="166"/>
      <c r="G26" s="166"/>
      <c r="H26" s="166"/>
      <c r="I26" s="166"/>
      <c r="J26" s="166"/>
      <c r="K26" s="166"/>
      <c r="L26" s="279"/>
      <c r="M26" s="280"/>
      <c r="N26" s="279"/>
    </row>
    <row r="27" spans="2:14" ht="20.25">
      <c r="B27" s="270"/>
      <c r="C27" s="168"/>
      <c r="D27" s="168"/>
      <c r="E27" s="168"/>
      <c r="F27" s="169"/>
      <c r="G27" s="169"/>
      <c r="H27" s="169"/>
      <c r="I27" s="169"/>
      <c r="J27" s="169"/>
      <c r="K27" s="169"/>
      <c r="L27" s="280"/>
      <c r="M27" s="280"/>
      <c r="N27" s="280"/>
    </row>
    <row r="28" spans="3:14" ht="20.25">
      <c r="C28" s="170"/>
      <c r="D28" s="170"/>
      <c r="E28" s="170"/>
      <c r="F28" s="171"/>
      <c r="G28" s="171"/>
      <c r="H28" s="171"/>
      <c r="I28" s="171"/>
      <c r="J28" s="171"/>
      <c r="K28" s="171"/>
      <c r="L28" s="281"/>
      <c r="M28" s="281"/>
      <c r="N28" s="281"/>
    </row>
    <row r="29" spans="3:14" ht="20.25">
      <c r="C29" s="170"/>
      <c r="D29" s="170"/>
      <c r="E29" s="170"/>
      <c r="F29" s="171"/>
      <c r="G29" s="171"/>
      <c r="H29" s="171"/>
      <c r="I29" s="171"/>
      <c r="J29" s="171"/>
      <c r="K29" s="171"/>
      <c r="L29" s="281"/>
      <c r="M29" s="281"/>
      <c r="N29" s="281"/>
    </row>
    <row r="30" spans="3:14" ht="20.25">
      <c r="C30" s="170"/>
      <c r="D30" s="170"/>
      <c r="E30" s="170"/>
      <c r="F30" s="171"/>
      <c r="G30" s="171"/>
      <c r="H30" s="171"/>
      <c r="I30" s="171"/>
      <c r="J30" s="171"/>
      <c r="K30" s="171"/>
      <c r="L30" s="281"/>
      <c r="M30" s="281"/>
      <c r="N30" s="281"/>
    </row>
    <row r="31" spans="3:14" ht="20.25">
      <c r="C31" s="170"/>
      <c r="D31" s="170"/>
      <c r="E31" s="170"/>
      <c r="F31" s="171"/>
      <c r="G31" s="171"/>
      <c r="H31" s="171"/>
      <c r="I31" s="171"/>
      <c r="J31" s="171"/>
      <c r="K31" s="171"/>
      <c r="L31" s="281"/>
      <c r="M31" s="281"/>
      <c r="N31" s="281"/>
    </row>
    <row r="32" spans="3:14" ht="20.25">
      <c r="C32" s="170"/>
      <c r="D32" s="170"/>
      <c r="E32" s="170"/>
      <c r="F32" s="171"/>
      <c r="G32" s="171"/>
      <c r="H32" s="171"/>
      <c r="I32" s="171"/>
      <c r="J32" s="171"/>
      <c r="K32" s="171"/>
      <c r="L32" s="281"/>
      <c r="M32" s="281"/>
      <c r="N32" s="281"/>
    </row>
    <row r="33" spans="3:14" ht="20.25">
      <c r="C33" s="170"/>
      <c r="D33" s="170"/>
      <c r="E33" s="170"/>
      <c r="F33" s="171"/>
      <c r="G33" s="171"/>
      <c r="H33" s="171"/>
      <c r="I33" s="171"/>
      <c r="J33" s="171"/>
      <c r="K33" s="171"/>
      <c r="L33" s="281"/>
      <c r="M33" s="281"/>
      <c r="N33" s="281"/>
    </row>
    <row r="34" spans="3:14" ht="20.25">
      <c r="C34" s="170"/>
      <c r="D34" s="170"/>
      <c r="E34" s="170"/>
      <c r="F34" s="171"/>
      <c r="G34" s="171"/>
      <c r="H34" s="171"/>
      <c r="I34" s="171"/>
      <c r="J34" s="171"/>
      <c r="K34" s="171"/>
      <c r="L34" s="281"/>
      <c r="M34" s="281"/>
      <c r="N34" s="281"/>
    </row>
    <row r="35" spans="3:14" ht="20.25">
      <c r="C35" s="170"/>
      <c r="D35" s="170"/>
      <c r="E35" s="170"/>
      <c r="F35" s="171"/>
      <c r="G35" s="171"/>
      <c r="H35" s="171"/>
      <c r="I35" s="171"/>
      <c r="J35" s="171"/>
      <c r="K35" s="171"/>
      <c r="L35" s="281"/>
      <c r="M35" s="281"/>
      <c r="N35" s="281"/>
    </row>
    <row r="36" spans="1:218" s="130" customFormat="1" ht="20.25">
      <c r="A36" s="284"/>
      <c r="B36" s="264"/>
      <c r="C36" s="170"/>
      <c r="D36" s="170"/>
      <c r="E36" s="170"/>
      <c r="F36" s="171"/>
      <c r="G36" s="171"/>
      <c r="H36" s="171"/>
      <c r="I36" s="171"/>
      <c r="J36" s="171"/>
      <c r="K36" s="282"/>
      <c r="L36" s="281"/>
      <c r="M36" s="281"/>
      <c r="N36" s="281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84"/>
      <c r="B37" s="264"/>
      <c r="C37" s="170"/>
      <c r="D37" s="170"/>
      <c r="E37" s="170"/>
      <c r="F37" s="171"/>
      <c r="G37" s="171"/>
      <c r="H37" s="171"/>
      <c r="I37" s="171"/>
      <c r="J37" s="171"/>
      <c r="K37" s="282"/>
      <c r="L37" s="281"/>
      <c r="M37" s="281"/>
      <c r="N37" s="281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70"/>
      <c r="D38" s="170"/>
      <c r="E38" s="170"/>
      <c r="F38" s="171"/>
      <c r="G38" s="171"/>
      <c r="H38" s="171"/>
      <c r="I38" s="171"/>
      <c r="J38" s="171"/>
      <c r="K38" s="171"/>
      <c r="L38" s="281"/>
      <c r="M38" s="281"/>
      <c r="N38" s="281"/>
    </row>
    <row r="39" spans="3:14" ht="20.25">
      <c r="C39" s="170"/>
      <c r="D39" s="170"/>
      <c r="E39" s="170"/>
      <c r="F39" s="171"/>
      <c r="G39" s="171"/>
      <c r="H39" s="171"/>
      <c r="I39" s="171"/>
      <c r="J39" s="171"/>
      <c r="K39" s="171"/>
      <c r="L39" s="281"/>
      <c r="M39" s="281"/>
      <c r="N39" s="281"/>
    </row>
    <row r="40" spans="3:14" ht="20.25">
      <c r="C40" s="170"/>
      <c r="D40" s="170"/>
      <c r="E40" s="170"/>
      <c r="F40" s="171"/>
      <c r="G40" s="171"/>
      <c r="H40" s="171"/>
      <c r="I40" s="171"/>
      <c r="J40" s="171"/>
      <c r="K40" s="171"/>
      <c r="L40" s="281"/>
      <c r="M40" s="281"/>
      <c r="N40" s="281"/>
    </row>
    <row r="41" spans="3:14" ht="20.25">
      <c r="C41" s="170"/>
      <c r="D41" s="170"/>
      <c r="E41" s="170"/>
      <c r="F41" s="171"/>
      <c r="G41" s="171"/>
      <c r="H41" s="171"/>
      <c r="I41" s="171"/>
      <c r="J41" s="171"/>
      <c r="K41" s="171"/>
      <c r="L41" s="281"/>
      <c r="M41" s="281"/>
      <c r="N41" s="281"/>
    </row>
    <row r="42" spans="3:14" ht="20.25">
      <c r="C42" s="170"/>
      <c r="D42" s="170"/>
      <c r="E42" s="170"/>
      <c r="F42" s="171"/>
      <c r="G42" s="171"/>
      <c r="H42" s="171"/>
      <c r="I42" s="171"/>
      <c r="J42" s="171"/>
      <c r="K42" s="171"/>
      <c r="L42" s="281"/>
      <c r="M42" s="281"/>
      <c r="N42" s="281"/>
    </row>
    <row r="43" spans="3:14" ht="20.25">
      <c r="C43" s="170"/>
      <c r="D43" s="170"/>
      <c r="E43" s="170"/>
      <c r="F43" s="171"/>
      <c r="G43" s="171"/>
      <c r="H43" s="171"/>
      <c r="I43" s="171"/>
      <c r="J43" s="171"/>
      <c r="K43" s="171"/>
      <c r="L43" s="281"/>
      <c r="M43" s="281"/>
      <c r="N43" s="281"/>
    </row>
    <row r="44" spans="3:14" ht="20.25">
      <c r="C44" s="170"/>
      <c r="D44" s="170"/>
      <c r="E44" s="170"/>
      <c r="F44" s="171"/>
      <c r="G44" s="171"/>
      <c r="H44" s="171"/>
      <c r="I44" s="171"/>
      <c r="J44" s="171"/>
      <c r="K44" s="171"/>
      <c r="L44" s="281"/>
      <c r="M44" s="281"/>
      <c r="N44" s="281"/>
    </row>
    <row r="45" spans="3:14" ht="20.25">
      <c r="C45" s="170"/>
      <c r="D45" s="170"/>
      <c r="E45" s="170"/>
      <c r="F45" s="171"/>
      <c r="G45" s="171"/>
      <c r="H45" s="171"/>
      <c r="I45" s="171"/>
      <c r="J45" s="171"/>
      <c r="K45" s="171"/>
      <c r="L45" s="281"/>
      <c r="M45" s="281"/>
      <c r="N45" s="281"/>
    </row>
    <row r="46" spans="3:14" ht="20.25">
      <c r="C46" s="170"/>
      <c r="D46" s="170"/>
      <c r="E46" s="170"/>
      <c r="F46" s="171"/>
      <c r="G46" s="171"/>
      <c r="H46" s="171"/>
      <c r="I46" s="171"/>
      <c r="J46" s="171"/>
      <c r="K46" s="171"/>
      <c r="L46" s="281"/>
      <c r="M46" s="281"/>
      <c r="N46" s="281"/>
    </row>
    <row r="47" spans="3:14" ht="20.25">
      <c r="C47" s="170"/>
      <c r="D47" s="170"/>
      <c r="E47" s="170"/>
      <c r="F47" s="171"/>
      <c r="G47" s="171"/>
      <c r="H47" s="171"/>
      <c r="I47" s="171"/>
      <c r="J47" s="171"/>
      <c r="K47" s="171"/>
      <c r="L47" s="281"/>
      <c r="M47" s="281"/>
      <c r="N47" s="281"/>
    </row>
    <row r="48" spans="3:14" ht="20.25">
      <c r="C48" s="170"/>
      <c r="D48" s="170"/>
      <c r="E48" s="170"/>
      <c r="F48" s="171"/>
      <c r="G48" s="171"/>
      <c r="H48" s="171"/>
      <c r="I48" s="171"/>
      <c r="J48" s="171"/>
      <c r="K48" s="171"/>
      <c r="L48" s="281"/>
      <c r="M48" s="281"/>
      <c r="N48" s="281"/>
    </row>
    <row r="49" spans="3:14" ht="20.25">
      <c r="C49" s="170"/>
      <c r="D49" s="170"/>
      <c r="E49" s="170"/>
      <c r="F49" s="171"/>
      <c r="G49" s="171"/>
      <c r="H49" s="171"/>
      <c r="I49" s="171"/>
      <c r="J49" s="171"/>
      <c r="K49" s="171"/>
      <c r="L49" s="281"/>
      <c r="M49" s="281"/>
      <c r="N49" s="281"/>
    </row>
    <row r="50" spans="3:14" ht="20.25">
      <c r="C50" s="170"/>
      <c r="D50" s="170"/>
      <c r="E50" s="170"/>
      <c r="F50" s="171"/>
      <c r="G50" s="171"/>
      <c r="H50" s="171"/>
      <c r="I50" s="171"/>
      <c r="J50" s="171"/>
      <c r="K50" s="171"/>
      <c r="L50" s="281"/>
      <c r="M50" s="281"/>
      <c r="N50" s="281"/>
    </row>
    <row r="51" spans="3:14" ht="20.25">
      <c r="C51" s="170"/>
      <c r="D51" s="170"/>
      <c r="E51" s="170"/>
      <c r="F51" s="171"/>
      <c r="G51" s="171"/>
      <c r="H51" s="171"/>
      <c r="I51" s="171"/>
      <c r="J51" s="171"/>
      <c r="K51" s="171"/>
      <c r="L51" s="281"/>
      <c r="M51" s="281"/>
      <c r="N51" s="281"/>
    </row>
    <row r="52" spans="3:14" ht="20.25">
      <c r="C52" s="170"/>
      <c r="D52" s="170"/>
      <c r="E52" s="170"/>
      <c r="F52" s="171"/>
      <c r="G52" s="171"/>
      <c r="H52" s="171"/>
      <c r="I52" s="171"/>
      <c r="J52" s="171"/>
      <c r="K52" s="171"/>
      <c r="L52" s="281"/>
      <c r="M52" s="281"/>
      <c r="N52" s="281"/>
    </row>
    <row r="53" spans="3:14" ht="20.25">
      <c r="C53" s="170"/>
      <c r="D53" s="170"/>
      <c r="E53" s="170"/>
      <c r="F53" s="171"/>
      <c r="G53" s="171"/>
      <c r="H53" s="171"/>
      <c r="I53" s="171"/>
      <c r="J53" s="171"/>
      <c r="K53" s="171"/>
      <c r="L53" s="281"/>
      <c r="M53" s="281"/>
      <c r="N53" s="281"/>
    </row>
    <row r="54" spans="3:14" ht="20.25">
      <c r="C54" s="170"/>
      <c r="D54" s="170"/>
      <c r="E54" s="170"/>
      <c r="F54" s="171"/>
      <c r="G54" s="171"/>
      <c r="H54" s="171"/>
      <c r="I54" s="171"/>
      <c r="J54" s="171"/>
      <c r="K54" s="171"/>
      <c r="L54" s="281"/>
      <c r="M54" s="281"/>
      <c r="N54" s="281"/>
    </row>
    <row r="55" spans="3:14" ht="20.25">
      <c r="C55" s="170"/>
      <c r="D55" s="170"/>
      <c r="E55" s="170"/>
      <c r="F55" s="171"/>
      <c r="G55" s="171"/>
      <c r="H55" s="171"/>
      <c r="I55" s="171"/>
      <c r="J55" s="171"/>
      <c r="K55" s="171"/>
      <c r="L55" s="281"/>
      <c r="M55" s="281"/>
      <c r="N55" s="281"/>
    </row>
    <row r="56" spans="3:14" ht="20.25">
      <c r="C56" s="170"/>
      <c r="D56" s="170"/>
      <c r="E56" s="170"/>
      <c r="F56" s="171"/>
      <c r="G56" s="171"/>
      <c r="H56" s="171"/>
      <c r="I56" s="171"/>
      <c r="J56" s="171"/>
      <c r="K56" s="171"/>
      <c r="L56" s="281"/>
      <c r="M56" s="281"/>
      <c r="N56" s="281"/>
    </row>
    <row r="57" spans="3:14" ht="20.25">
      <c r="C57" s="170"/>
      <c r="D57" s="170"/>
      <c r="E57" s="170"/>
      <c r="F57" s="171"/>
      <c r="G57" s="171"/>
      <c r="H57" s="171"/>
      <c r="I57" s="171"/>
      <c r="J57" s="171"/>
      <c r="K57" s="171"/>
      <c r="L57" s="281"/>
      <c r="M57" s="281"/>
      <c r="N57" s="281"/>
    </row>
    <row r="58" spans="3:14" ht="20.25">
      <c r="C58" s="170"/>
      <c r="D58" s="170"/>
      <c r="E58" s="170"/>
      <c r="F58" s="171"/>
      <c r="G58" s="171"/>
      <c r="H58" s="171"/>
      <c r="I58" s="171"/>
      <c r="J58" s="171"/>
      <c r="K58" s="171"/>
      <c r="L58" s="281"/>
      <c r="M58" s="281"/>
      <c r="N58" s="281"/>
    </row>
    <row r="59" spans="3:14" ht="20.25">
      <c r="C59" s="170"/>
      <c r="D59" s="170"/>
      <c r="E59" s="170"/>
      <c r="F59" s="171"/>
      <c r="G59" s="171"/>
      <c r="H59" s="171"/>
      <c r="I59" s="171"/>
      <c r="J59" s="171"/>
      <c r="K59" s="171"/>
      <c r="L59" s="281"/>
      <c r="M59" s="281"/>
      <c r="N59" s="281"/>
    </row>
    <row r="60" spans="3:14" ht="20.25">
      <c r="C60" s="170"/>
      <c r="D60" s="170"/>
      <c r="E60" s="170"/>
      <c r="F60" s="171"/>
      <c r="G60" s="171"/>
      <c r="H60" s="171"/>
      <c r="I60" s="171"/>
      <c r="J60" s="171"/>
      <c r="K60" s="171"/>
      <c r="L60" s="281"/>
      <c r="M60" s="281"/>
      <c r="N60" s="281"/>
    </row>
    <row r="61" spans="3:14" ht="20.25">
      <c r="C61" s="170"/>
      <c r="D61" s="170"/>
      <c r="E61" s="170"/>
      <c r="F61" s="171"/>
      <c r="G61" s="171"/>
      <c r="H61" s="171"/>
      <c r="I61" s="171"/>
      <c r="J61" s="171"/>
      <c r="K61" s="171"/>
      <c r="L61" s="281"/>
      <c r="M61" s="281"/>
      <c r="N61" s="281"/>
    </row>
    <row r="62" spans="3:14" ht="20.25">
      <c r="C62" s="170"/>
      <c r="D62" s="170"/>
      <c r="E62" s="170"/>
      <c r="F62" s="171"/>
      <c r="G62" s="171"/>
      <c r="H62" s="171"/>
      <c r="I62" s="171"/>
      <c r="J62" s="171"/>
      <c r="K62" s="171"/>
      <c r="L62" s="281"/>
      <c r="M62" s="281"/>
      <c r="N62" s="281"/>
    </row>
    <row r="63" spans="3:14" ht="20.25">
      <c r="C63" s="170"/>
      <c r="D63" s="170"/>
      <c r="E63" s="170"/>
      <c r="F63" s="171"/>
      <c r="G63" s="171"/>
      <c r="H63" s="171"/>
      <c r="I63" s="171"/>
      <c r="J63" s="171"/>
      <c r="K63" s="171"/>
      <c r="L63" s="281"/>
      <c r="M63" s="281"/>
      <c r="N63" s="281"/>
    </row>
    <row r="64" spans="3:14" ht="20.25">
      <c r="C64" s="170"/>
      <c r="D64" s="170"/>
      <c r="E64" s="170"/>
      <c r="F64" s="171"/>
      <c r="G64" s="171"/>
      <c r="H64" s="171"/>
      <c r="I64" s="171"/>
      <c r="J64" s="171"/>
      <c r="K64" s="171"/>
      <c r="L64" s="281"/>
      <c r="M64" s="281"/>
      <c r="N64" s="281"/>
    </row>
    <row r="65" spans="3:14" ht="20.25">
      <c r="C65" s="170"/>
      <c r="D65" s="170"/>
      <c r="E65" s="170"/>
      <c r="F65" s="171"/>
      <c r="G65" s="171"/>
      <c r="H65" s="171"/>
      <c r="I65" s="171"/>
      <c r="J65" s="171"/>
      <c r="K65" s="171"/>
      <c r="L65" s="281"/>
      <c r="M65" s="281"/>
      <c r="N65" s="281"/>
    </row>
    <row r="66" spans="3:14" ht="20.25">
      <c r="C66" s="170"/>
      <c r="D66" s="170"/>
      <c r="E66" s="170"/>
      <c r="F66" s="171"/>
      <c r="G66" s="171"/>
      <c r="H66" s="171"/>
      <c r="I66" s="171"/>
      <c r="J66" s="171"/>
      <c r="K66" s="171"/>
      <c r="L66" s="281"/>
      <c r="M66" s="281"/>
      <c r="N66" s="281"/>
    </row>
    <row r="67" spans="3:14" ht="20.25">
      <c r="C67" s="170"/>
      <c r="D67" s="170"/>
      <c r="E67" s="170"/>
      <c r="F67" s="171"/>
      <c r="G67" s="171"/>
      <c r="H67" s="171"/>
      <c r="I67" s="171"/>
      <c r="J67" s="171"/>
      <c r="K67" s="171"/>
      <c r="L67" s="281"/>
      <c r="M67" s="281"/>
      <c r="N67" s="281"/>
    </row>
    <row r="68" spans="3:14" ht="20.25">
      <c r="C68" s="170"/>
      <c r="D68" s="170"/>
      <c r="E68" s="170"/>
      <c r="F68" s="171"/>
      <c r="G68" s="171"/>
      <c r="H68" s="171"/>
      <c r="I68" s="171"/>
      <c r="J68" s="171"/>
      <c r="K68" s="171"/>
      <c r="L68" s="281"/>
      <c r="M68" s="281"/>
      <c r="N68" s="281"/>
    </row>
    <row r="69" spans="3:14" ht="20.25">
      <c r="C69" s="170"/>
      <c r="D69" s="170"/>
      <c r="E69" s="170"/>
      <c r="F69" s="171"/>
      <c r="G69" s="171"/>
      <c r="H69" s="171"/>
      <c r="I69" s="171"/>
      <c r="J69" s="171"/>
      <c r="K69" s="171"/>
      <c r="L69" s="281"/>
      <c r="M69" s="281"/>
      <c r="N69" s="281"/>
    </row>
    <row r="70" spans="3:14" ht="20.25">
      <c r="C70" s="170"/>
      <c r="D70" s="170"/>
      <c r="E70" s="170"/>
      <c r="F70" s="171"/>
      <c r="G70" s="171"/>
      <c r="H70" s="171"/>
      <c r="I70" s="171"/>
      <c r="J70" s="171"/>
      <c r="K70" s="171"/>
      <c r="L70" s="281"/>
      <c r="M70" s="281"/>
      <c r="N70" s="281"/>
    </row>
    <row r="71" spans="3:14" ht="20.25">
      <c r="C71" s="170"/>
      <c r="D71" s="170"/>
      <c r="E71" s="170"/>
      <c r="F71" s="171"/>
      <c r="G71" s="171"/>
      <c r="H71" s="171"/>
      <c r="I71" s="171"/>
      <c r="J71" s="171"/>
      <c r="K71" s="171"/>
      <c r="L71" s="281"/>
      <c r="M71" s="281"/>
      <c r="N71" s="281"/>
    </row>
    <row r="72" spans="3:14" ht="20.25">
      <c r="C72" s="170"/>
      <c r="D72" s="170"/>
      <c r="E72" s="170"/>
      <c r="F72" s="171"/>
      <c r="G72" s="171"/>
      <c r="H72" s="171"/>
      <c r="I72" s="171"/>
      <c r="J72" s="171"/>
      <c r="K72" s="171"/>
      <c r="L72" s="281"/>
      <c r="M72" s="281"/>
      <c r="N72" s="281"/>
    </row>
    <row r="73" spans="3:14" ht="20.25">
      <c r="C73" s="170"/>
      <c r="D73" s="170"/>
      <c r="E73" s="170"/>
      <c r="F73" s="171"/>
      <c r="G73" s="171"/>
      <c r="H73" s="171"/>
      <c r="I73" s="171"/>
      <c r="J73" s="171"/>
      <c r="K73" s="171"/>
      <c r="L73" s="281"/>
      <c r="M73" s="281"/>
      <c r="N73" s="281"/>
    </row>
    <row r="74" spans="3:14" ht="20.25">
      <c r="C74" s="170"/>
      <c r="D74" s="170"/>
      <c r="E74" s="170"/>
      <c r="F74" s="171"/>
      <c r="G74" s="171"/>
      <c r="H74" s="171"/>
      <c r="I74" s="171"/>
      <c r="J74" s="171"/>
      <c r="K74" s="171"/>
      <c r="L74" s="281"/>
      <c r="M74" s="281"/>
      <c r="N74" s="281"/>
    </row>
    <row r="75" spans="3:14" ht="20.25">
      <c r="C75" s="170"/>
      <c r="D75" s="170"/>
      <c r="E75" s="170"/>
      <c r="F75" s="171"/>
      <c r="G75" s="171"/>
      <c r="H75" s="171"/>
      <c r="I75" s="171"/>
      <c r="J75" s="171"/>
      <c r="K75" s="171"/>
      <c r="L75" s="281"/>
      <c r="M75" s="281"/>
      <c r="N75" s="281"/>
    </row>
    <row r="76" spans="3:14" ht="20.25">
      <c r="C76" s="170"/>
      <c r="D76" s="170"/>
      <c r="E76" s="170"/>
      <c r="F76" s="171"/>
      <c r="G76" s="171"/>
      <c r="H76" s="171"/>
      <c r="I76" s="171"/>
      <c r="J76" s="171"/>
      <c r="K76" s="171"/>
      <c r="L76" s="281"/>
      <c r="M76" s="281"/>
      <c r="N76" s="281"/>
    </row>
    <row r="77" spans="3:14" ht="20.25">
      <c r="C77" s="170"/>
      <c r="D77" s="170"/>
      <c r="E77" s="170"/>
      <c r="F77" s="171"/>
      <c r="G77" s="171"/>
      <c r="H77" s="171"/>
      <c r="I77" s="171"/>
      <c r="J77" s="171"/>
      <c r="K77" s="171"/>
      <c r="L77" s="281"/>
      <c r="M77" s="281"/>
      <c r="N77" s="281"/>
    </row>
    <row r="78" spans="3:14" ht="20.25">
      <c r="C78" s="170"/>
      <c r="D78" s="170"/>
      <c r="E78" s="170"/>
      <c r="F78" s="171"/>
      <c r="G78" s="171"/>
      <c r="H78" s="171"/>
      <c r="I78" s="171"/>
      <c r="J78" s="171"/>
      <c r="K78" s="171"/>
      <c r="L78" s="281"/>
      <c r="M78" s="281"/>
      <c r="N78" s="281"/>
    </row>
    <row r="79" spans="3:14" ht="20.25">
      <c r="C79" s="170"/>
      <c r="D79" s="170"/>
      <c r="E79" s="170"/>
      <c r="F79" s="171"/>
      <c r="G79" s="171"/>
      <c r="H79" s="171"/>
      <c r="I79" s="171"/>
      <c r="J79" s="171"/>
      <c r="K79" s="171"/>
      <c r="L79" s="281"/>
      <c r="M79" s="281"/>
      <c r="N79" s="281"/>
    </row>
    <row r="80" spans="3:14" ht="20.25">
      <c r="C80" s="170"/>
      <c r="D80" s="170"/>
      <c r="E80" s="170"/>
      <c r="F80" s="171"/>
      <c r="G80" s="171"/>
      <c r="H80" s="171"/>
      <c r="I80" s="171"/>
      <c r="J80" s="171"/>
      <c r="K80" s="171"/>
      <c r="L80" s="281"/>
      <c r="M80" s="281"/>
      <c r="N80" s="281"/>
    </row>
    <row r="81" spans="3:14" ht="20.25">
      <c r="C81" s="170"/>
      <c r="D81" s="170"/>
      <c r="E81" s="170"/>
      <c r="F81" s="171"/>
      <c r="G81" s="171"/>
      <c r="H81" s="171"/>
      <c r="I81" s="171"/>
      <c r="J81" s="171"/>
      <c r="K81" s="171"/>
      <c r="L81" s="281"/>
      <c r="M81" s="281"/>
      <c r="N81" s="281"/>
    </row>
    <row r="82" spans="3:14" ht="20.25">
      <c r="C82" s="170"/>
      <c r="D82" s="170"/>
      <c r="E82" s="170"/>
      <c r="F82" s="171"/>
      <c r="G82" s="171"/>
      <c r="H82" s="171"/>
      <c r="I82" s="171"/>
      <c r="J82" s="171"/>
      <c r="K82" s="171"/>
      <c r="L82" s="281"/>
      <c r="M82" s="281"/>
      <c r="N82" s="281"/>
    </row>
    <row r="83" spans="3:14" ht="20.25">
      <c r="C83" s="170"/>
      <c r="D83" s="170"/>
      <c r="E83" s="170"/>
      <c r="F83" s="171"/>
      <c r="G83" s="171"/>
      <c r="H83" s="171"/>
      <c r="I83" s="171"/>
      <c r="J83" s="171"/>
      <c r="K83" s="171"/>
      <c r="L83" s="281"/>
      <c r="M83" s="281"/>
      <c r="N83" s="281"/>
    </row>
    <row r="84" spans="3:14" ht="20.25">
      <c r="C84" s="170"/>
      <c r="D84" s="170"/>
      <c r="E84" s="170"/>
      <c r="F84" s="171"/>
      <c r="G84" s="171"/>
      <c r="H84" s="171"/>
      <c r="I84" s="171"/>
      <c r="J84" s="171"/>
      <c r="K84" s="171"/>
      <c r="L84" s="281"/>
      <c r="M84" s="281"/>
      <c r="N84" s="281"/>
    </row>
    <row r="85" spans="3:14" ht="20.25">
      <c r="C85" s="170"/>
      <c r="D85" s="170"/>
      <c r="E85" s="170"/>
      <c r="F85" s="171"/>
      <c r="G85" s="171"/>
      <c r="H85" s="171"/>
      <c r="I85" s="171"/>
      <c r="J85" s="171"/>
      <c r="K85" s="171"/>
      <c r="L85" s="281"/>
      <c r="M85" s="281"/>
      <c r="N85" s="281"/>
    </row>
    <row r="86" spans="3:14" ht="20.25">
      <c r="C86" s="170"/>
      <c r="D86" s="170"/>
      <c r="E86" s="170"/>
      <c r="F86" s="171"/>
      <c r="G86" s="171"/>
      <c r="H86" s="171"/>
      <c r="I86" s="171"/>
      <c r="J86" s="171"/>
      <c r="K86" s="171"/>
      <c r="L86" s="281"/>
      <c r="M86" s="281"/>
      <c r="N86" s="281"/>
    </row>
    <row r="87" spans="3:14" ht="20.25">
      <c r="C87" s="170"/>
      <c r="D87" s="170"/>
      <c r="E87" s="170"/>
      <c r="F87" s="171"/>
      <c r="G87" s="171"/>
      <c r="H87" s="171"/>
      <c r="I87" s="171"/>
      <c r="J87" s="171"/>
      <c r="K87" s="171"/>
      <c r="L87" s="281"/>
      <c r="M87" s="281"/>
      <c r="N87" s="281"/>
    </row>
    <row r="88" spans="3:14" ht="20.25">
      <c r="C88" s="170"/>
      <c r="D88" s="170"/>
      <c r="E88" s="170"/>
      <c r="F88" s="171"/>
      <c r="G88" s="171"/>
      <c r="H88" s="171"/>
      <c r="I88" s="171"/>
      <c r="J88" s="171"/>
      <c r="K88" s="171"/>
      <c r="L88" s="281"/>
      <c r="M88" s="281"/>
      <c r="N88" s="281"/>
    </row>
    <row r="89" spans="3:14" ht="20.25">
      <c r="C89" s="170"/>
      <c r="D89" s="170"/>
      <c r="E89" s="170"/>
      <c r="F89" s="171"/>
      <c r="G89" s="171"/>
      <c r="H89" s="171"/>
      <c r="I89" s="171"/>
      <c r="J89" s="171"/>
      <c r="K89" s="171"/>
      <c r="L89" s="281"/>
      <c r="M89" s="281"/>
      <c r="N89" s="281"/>
    </row>
    <row r="90" spans="3:14" ht="20.25">
      <c r="C90" s="170"/>
      <c r="D90" s="170"/>
      <c r="E90" s="170"/>
      <c r="F90" s="171"/>
      <c r="G90" s="171"/>
      <c r="H90" s="171"/>
      <c r="I90" s="171"/>
      <c r="J90" s="171"/>
      <c r="K90" s="171"/>
      <c r="L90" s="281"/>
      <c r="M90" s="281"/>
      <c r="N90" s="281"/>
    </row>
    <row r="91" spans="3:14" ht="20.25">
      <c r="C91" s="170"/>
      <c r="D91" s="170"/>
      <c r="E91" s="170"/>
      <c r="F91" s="171"/>
      <c r="G91" s="171"/>
      <c r="H91" s="171"/>
      <c r="I91" s="171"/>
      <c r="J91" s="171"/>
      <c r="K91" s="171"/>
      <c r="L91" s="281"/>
      <c r="M91" s="281"/>
      <c r="N91" s="281"/>
    </row>
    <row r="92" spans="3:14" ht="20.25">
      <c r="C92" s="170"/>
      <c r="D92" s="170"/>
      <c r="E92" s="170"/>
      <c r="F92" s="171"/>
      <c r="G92" s="171"/>
      <c r="H92" s="171"/>
      <c r="I92" s="171"/>
      <c r="J92" s="171"/>
      <c r="K92" s="171"/>
      <c r="L92" s="281"/>
      <c r="M92" s="281"/>
      <c r="N92" s="281"/>
    </row>
    <row r="93" spans="3:14" ht="20.25">
      <c r="C93" s="170"/>
      <c r="D93" s="170"/>
      <c r="E93" s="170"/>
      <c r="F93" s="171"/>
      <c r="G93" s="171"/>
      <c r="H93" s="171"/>
      <c r="I93" s="171"/>
      <c r="J93" s="171"/>
      <c r="K93" s="171"/>
      <c r="L93" s="281"/>
      <c r="M93" s="281"/>
      <c r="N93" s="281"/>
    </row>
    <row r="94" spans="3:14" ht="20.25">
      <c r="C94" s="170"/>
      <c r="D94" s="170"/>
      <c r="E94" s="170"/>
      <c r="F94" s="171"/>
      <c r="G94" s="171"/>
      <c r="H94" s="171"/>
      <c r="I94" s="171"/>
      <c r="J94" s="171"/>
      <c r="K94" s="171"/>
      <c r="L94" s="281"/>
      <c r="M94" s="281"/>
      <c r="N94" s="281"/>
    </row>
    <row r="95" spans="3:14" ht="20.25">
      <c r="C95" s="170"/>
      <c r="D95" s="170"/>
      <c r="E95" s="170"/>
      <c r="F95" s="171"/>
      <c r="G95" s="171"/>
      <c r="H95" s="171"/>
      <c r="I95" s="171"/>
      <c r="J95" s="171"/>
      <c r="K95" s="171"/>
      <c r="L95" s="281"/>
      <c r="M95" s="281"/>
      <c r="N95" s="281"/>
    </row>
    <row r="96" spans="3:14" ht="20.25">
      <c r="C96" s="170"/>
      <c r="D96" s="170"/>
      <c r="E96" s="170"/>
      <c r="F96" s="171"/>
      <c r="G96" s="171"/>
      <c r="H96" s="171"/>
      <c r="I96" s="171"/>
      <c r="J96" s="171"/>
      <c r="K96" s="171"/>
      <c r="L96" s="281"/>
      <c r="M96" s="281"/>
      <c r="N96" s="281"/>
    </row>
    <row r="97" spans="3:14" ht="20.25">
      <c r="C97" s="170"/>
      <c r="D97" s="170"/>
      <c r="E97" s="170"/>
      <c r="F97" s="171"/>
      <c r="G97" s="171"/>
      <c r="H97" s="171"/>
      <c r="I97" s="171"/>
      <c r="J97" s="171"/>
      <c r="K97" s="171"/>
      <c r="L97" s="281"/>
      <c r="M97" s="281"/>
      <c r="N97" s="281"/>
    </row>
    <row r="98" spans="3:14" ht="20.25">
      <c r="C98" s="170"/>
      <c r="D98" s="170"/>
      <c r="E98" s="170"/>
      <c r="F98" s="171"/>
      <c r="G98" s="171"/>
      <c r="H98" s="171"/>
      <c r="I98" s="171"/>
      <c r="J98" s="171"/>
      <c r="K98" s="171"/>
      <c r="L98" s="281"/>
      <c r="M98" s="281"/>
      <c r="N98" s="281"/>
    </row>
    <row r="99" spans="3:14" ht="20.25">
      <c r="C99" s="170"/>
      <c r="D99" s="170"/>
      <c r="E99" s="170"/>
      <c r="F99" s="171"/>
      <c r="G99" s="171"/>
      <c r="H99" s="171"/>
      <c r="I99" s="171"/>
      <c r="J99" s="171"/>
      <c r="K99" s="171"/>
      <c r="L99" s="281"/>
      <c r="M99" s="281"/>
      <c r="N99" s="281"/>
    </row>
    <row r="100" spans="3:14" ht="20.25">
      <c r="C100" s="170"/>
      <c r="D100" s="170"/>
      <c r="E100" s="170"/>
      <c r="F100" s="171"/>
      <c r="G100" s="171"/>
      <c r="H100" s="171"/>
      <c r="I100" s="171"/>
      <c r="J100" s="171"/>
      <c r="K100" s="171"/>
      <c r="L100" s="281"/>
      <c r="M100" s="281"/>
      <c r="N100" s="281"/>
    </row>
  </sheetData>
  <sheetProtection password="DE4A" sheet="1"/>
  <mergeCells count="20"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6:M16"/>
    <mergeCell ref="A14:B14"/>
    <mergeCell ref="B7:N7"/>
    <mergeCell ref="C8:C10"/>
    <mergeCell ref="D8:D10"/>
    <mergeCell ref="A11:B11"/>
    <mergeCell ref="G9:G10"/>
  </mergeCells>
  <conditionalFormatting sqref="M11: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3" operator="between" stopIfTrue="1">
      <formula>2</formula>
      <formula>2.9999</formula>
    </cfRule>
    <cfRule type="cellIs" priority="5" dxfId="4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92" t="s">
        <v>89</v>
      </c>
      <c r="E1" s="493"/>
      <c r="F1" s="493"/>
      <c r="G1" s="493"/>
      <c r="H1" s="493"/>
      <c r="I1" s="493"/>
      <c r="J1" s="493"/>
      <c r="K1" s="493"/>
      <c r="L1" s="493"/>
      <c r="M1" s="493"/>
      <c r="N1" s="96"/>
      <c r="O1" s="95"/>
    </row>
    <row r="2" spans="1:4" s="83" customFormat="1" ht="22.5" customHeight="1">
      <c r="A2" s="494" t="s">
        <v>1</v>
      </c>
      <c r="B2" s="495"/>
      <c r="C2" s="87" t="s">
        <v>0</v>
      </c>
      <c r="D2" s="88">
        <v>2</v>
      </c>
    </row>
    <row r="3" spans="1:5" s="83" customFormat="1" ht="22.5" customHeight="1">
      <c r="A3" s="494" t="s">
        <v>2</v>
      </c>
      <c r="B3" s="49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94" t="s">
        <v>3</v>
      </c>
      <c r="B4" s="49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94" t="s">
        <v>4</v>
      </c>
      <c r="B5" s="49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96" t="s">
        <v>6</v>
      </c>
      <c r="E7" s="496"/>
      <c r="F7" s="496"/>
      <c r="G7" s="496"/>
      <c r="H7" s="49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86" t="s">
        <v>109</v>
      </c>
      <c r="E11" s="486"/>
      <c r="F11" s="486"/>
      <c r="G11" s="486"/>
      <c r="H11" s="486"/>
      <c r="I11" s="486"/>
      <c r="J11" s="115"/>
      <c r="K11" s="20" t="s">
        <v>8</v>
      </c>
      <c r="N11" s="86"/>
    </row>
    <row r="12" spans="4:11" s="78" customFormat="1" ht="55.5" customHeight="1">
      <c r="D12" s="486" t="s">
        <v>90</v>
      </c>
      <c r="E12" s="486"/>
      <c r="F12" s="486"/>
      <c r="G12" s="486"/>
      <c r="H12" s="486"/>
      <c r="I12" s="486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108</v>
      </c>
    </row>
    <row r="14" spans="4:11" s="78" customFormat="1" ht="49.5" customHeight="1">
      <c r="D14" s="490" t="s">
        <v>91</v>
      </c>
      <c r="E14" s="490"/>
      <c r="F14" s="490"/>
      <c r="G14" s="490"/>
      <c r="H14" s="490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89" t="s">
        <v>68</v>
      </c>
      <c r="C16" s="489"/>
      <c r="D16" s="489"/>
    </row>
    <row r="17" spans="2:11" s="41" customFormat="1" ht="24" customHeight="1">
      <c r="B17" s="488"/>
      <c r="C17" s="488"/>
      <c r="D17" s="488"/>
      <c r="E17" s="488"/>
      <c r="F17" s="488"/>
      <c r="G17" s="488"/>
      <c r="H17" s="488"/>
      <c r="I17" s="488"/>
      <c r="J17" s="488"/>
      <c r="K17" s="488"/>
    </row>
    <row r="18" spans="2:11" s="41" customFormat="1" ht="24" customHeight="1">
      <c r="B18" s="488"/>
      <c r="C18" s="488"/>
      <c r="D18" s="488"/>
      <c r="E18" s="488"/>
      <c r="F18" s="488"/>
      <c r="G18" s="488"/>
      <c r="H18" s="488"/>
      <c r="I18" s="488"/>
      <c r="J18" s="488"/>
      <c r="K18" s="488"/>
    </row>
    <row r="19" spans="2:11" s="41" customFormat="1" ht="24" customHeight="1">
      <c r="B19" s="488"/>
      <c r="C19" s="488"/>
      <c r="D19" s="488"/>
      <c r="E19" s="488"/>
      <c r="F19" s="488"/>
      <c r="G19" s="488"/>
      <c r="H19" s="488"/>
      <c r="I19" s="488"/>
      <c r="J19" s="488"/>
      <c r="K19" s="488"/>
    </row>
    <row r="20" spans="2:11" s="41" customFormat="1" ht="24" customHeight="1">
      <c r="B20" s="488"/>
      <c r="C20" s="488"/>
      <c r="D20" s="488"/>
      <c r="E20" s="488"/>
      <c r="F20" s="488"/>
      <c r="G20" s="488"/>
      <c r="H20" s="488"/>
      <c r="I20" s="488"/>
      <c r="J20" s="488"/>
      <c r="K20" s="488"/>
    </row>
    <row r="21" spans="2:11" s="41" customFormat="1" ht="24" customHeight="1">
      <c r="B21" s="488"/>
      <c r="C21" s="488"/>
      <c r="D21" s="488"/>
      <c r="E21" s="488"/>
      <c r="F21" s="488"/>
      <c r="G21" s="488"/>
      <c r="H21" s="488"/>
      <c r="I21" s="488"/>
      <c r="J21" s="488"/>
      <c r="K21" s="488"/>
    </row>
    <row r="22" spans="2:11" s="41" customFormat="1" ht="24" customHeight="1">
      <c r="B22" s="488"/>
      <c r="C22" s="488"/>
      <c r="D22" s="488"/>
      <c r="E22" s="488"/>
      <c r="F22" s="488"/>
      <c r="G22" s="488"/>
      <c r="H22" s="488"/>
      <c r="I22" s="488"/>
      <c r="J22" s="488"/>
      <c r="K22" s="488"/>
    </row>
    <row r="23" spans="2:11" s="41" customFormat="1" ht="24" customHeight="1">
      <c r="B23" s="488"/>
      <c r="C23" s="488"/>
      <c r="D23" s="488"/>
      <c r="E23" s="488"/>
      <c r="F23" s="488"/>
      <c r="G23" s="488"/>
      <c r="H23" s="488"/>
      <c r="I23" s="488"/>
      <c r="J23" s="488"/>
      <c r="K23" s="488"/>
    </row>
    <row r="24" spans="2:13" s="41" customFormat="1" ht="24" customHeight="1">
      <c r="B24" s="64" t="s">
        <v>62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22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68"/>
      <c r="M27" s="68"/>
      <c r="N27" s="68"/>
    </row>
    <row r="28" spans="2:14" ht="24" customHeight="1"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68"/>
      <c r="M28" s="68"/>
      <c r="N28" s="68"/>
    </row>
    <row r="29" spans="2:14" ht="24" customHeight="1">
      <c r="B29" s="507"/>
      <c r="C29" s="507"/>
      <c r="D29" s="507"/>
      <c r="E29" s="507"/>
      <c r="F29" s="507"/>
      <c r="G29" s="507"/>
      <c r="H29" s="507"/>
      <c r="I29" s="507"/>
      <c r="J29" s="507"/>
      <c r="K29" s="507"/>
      <c r="L29" s="68"/>
      <c r="M29" s="68"/>
      <c r="N29" s="68"/>
    </row>
    <row r="30" spans="2:14" ht="24" customHeight="1"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68"/>
      <c r="M30" s="68"/>
      <c r="N30" s="68"/>
    </row>
    <row r="31" spans="2:14" ht="24" customHeight="1"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68"/>
      <c r="M31" s="68"/>
      <c r="N31" s="68"/>
    </row>
    <row r="32" spans="2:14" ht="24" customHeight="1"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68"/>
      <c r="M32" s="68"/>
      <c r="N32" s="68"/>
    </row>
    <row r="33" spans="2:14" ht="24" customHeight="1"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68"/>
      <c r="M33" s="68"/>
      <c r="N33" s="68"/>
    </row>
    <row r="34" spans="2:14" ht="24" customHeight="1">
      <c r="B34" s="481" t="s">
        <v>62</v>
      </c>
      <c r="C34" s="481"/>
      <c r="D34" s="481"/>
      <c r="E34" s="481"/>
      <c r="F34" s="481"/>
      <c r="G34" s="481"/>
      <c r="H34" s="481"/>
      <c r="I34" s="481"/>
      <c r="J34" s="481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35</v>
      </c>
      <c r="B1" s="50">
        <v>8.5</v>
      </c>
      <c r="C1" s="1" t="s">
        <v>0</v>
      </c>
      <c r="D1" s="482" t="s">
        <v>60</v>
      </c>
      <c r="E1" s="482"/>
      <c r="F1" s="482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05" t="s">
        <v>70</v>
      </c>
      <c r="G5" s="506"/>
      <c r="H5" s="506"/>
      <c r="I5" s="506"/>
      <c r="J5" s="506"/>
      <c r="K5" s="50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80" t="s">
        <v>24</v>
      </c>
      <c r="C7" s="480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80">
        <v>1</v>
      </c>
      <c r="C8" s="480"/>
      <c r="D8" s="60" t="s">
        <v>59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80">
        <v>2</v>
      </c>
      <c r="C9" s="480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80">
        <v>3</v>
      </c>
      <c r="C10" s="480"/>
      <c r="D10" s="60" t="s">
        <v>32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80">
        <v>4</v>
      </c>
      <c r="C11" s="480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80">
        <v>5</v>
      </c>
      <c r="C12" s="480"/>
      <c r="D12" s="60" t="s">
        <v>31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68</v>
      </c>
    </row>
    <row r="16" spans="2:8" ht="21.75">
      <c r="B16" s="483"/>
      <c r="C16" s="483"/>
      <c r="D16" s="483"/>
      <c r="E16" s="483"/>
      <c r="F16" s="483"/>
      <c r="G16" s="483"/>
      <c r="H16" s="483"/>
    </row>
    <row r="17" spans="2:8" ht="21.75">
      <c r="B17" s="483"/>
      <c r="C17" s="483"/>
      <c r="D17" s="483"/>
      <c r="E17" s="483"/>
      <c r="F17" s="483"/>
      <c r="G17" s="483"/>
      <c r="H17" s="483"/>
    </row>
    <row r="18" spans="2:8" ht="21.75">
      <c r="B18" s="483"/>
      <c r="C18" s="483"/>
      <c r="D18" s="483"/>
      <c r="E18" s="483"/>
      <c r="F18" s="483"/>
      <c r="G18" s="483"/>
      <c r="H18" s="483"/>
    </row>
    <row r="19" spans="2:8" ht="21.75">
      <c r="B19" s="483"/>
      <c r="C19" s="483"/>
      <c r="D19" s="483"/>
      <c r="E19" s="483"/>
      <c r="F19" s="483"/>
      <c r="G19" s="483"/>
      <c r="H19" s="483"/>
    </row>
    <row r="20" spans="2:8" ht="21.75">
      <c r="B20" s="483"/>
      <c r="C20" s="483"/>
      <c r="D20" s="483"/>
      <c r="E20" s="483"/>
      <c r="F20" s="483"/>
      <c r="G20" s="483"/>
      <c r="H20" s="483"/>
    </row>
    <row r="21" spans="2:8" ht="21.75">
      <c r="B21" s="483"/>
      <c r="C21" s="483"/>
      <c r="D21" s="483"/>
      <c r="E21" s="483"/>
      <c r="F21" s="483"/>
      <c r="G21" s="483"/>
      <c r="H21" s="483"/>
    </row>
    <row r="22" spans="2:13" ht="21.75">
      <c r="B22" s="481" t="s">
        <v>62</v>
      </c>
      <c r="C22" s="481"/>
      <c r="D22" s="481"/>
      <c r="E22" s="481"/>
      <c r="F22" s="481"/>
      <c r="G22" s="481"/>
      <c r="H22" s="481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22</v>
      </c>
      <c r="C24" s="9"/>
      <c r="D24" s="9"/>
      <c r="E24" s="9"/>
      <c r="F24" s="9"/>
      <c r="G24" s="9"/>
      <c r="H24" s="9"/>
      <c r="I24" s="9"/>
    </row>
    <row r="25" spans="2:8" ht="21.75">
      <c r="B25" s="488" t="s">
        <v>107</v>
      </c>
      <c r="C25" s="488"/>
      <c r="D25" s="488"/>
      <c r="E25" s="488"/>
      <c r="F25" s="488"/>
      <c r="G25" s="488"/>
      <c r="H25" s="488"/>
    </row>
    <row r="26" spans="2:8" ht="21.75">
      <c r="B26" s="488"/>
      <c r="C26" s="488"/>
      <c r="D26" s="488"/>
      <c r="E26" s="488"/>
      <c r="F26" s="488"/>
      <c r="G26" s="488"/>
      <c r="H26" s="488"/>
    </row>
    <row r="27" spans="2:8" ht="21.75">
      <c r="B27" s="488"/>
      <c r="C27" s="488"/>
      <c r="D27" s="488"/>
      <c r="E27" s="488"/>
      <c r="F27" s="488"/>
      <c r="G27" s="488"/>
      <c r="H27" s="488"/>
    </row>
    <row r="28" spans="2:8" ht="21.75">
      <c r="B28" s="488"/>
      <c r="C28" s="488"/>
      <c r="D28" s="488"/>
      <c r="E28" s="488"/>
      <c r="F28" s="488"/>
      <c r="G28" s="488"/>
      <c r="H28" s="488"/>
    </row>
    <row r="29" spans="2:8" ht="21.75">
      <c r="B29" s="488"/>
      <c r="C29" s="488"/>
      <c r="D29" s="488"/>
      <c r="E29" s="488"/>
      <c r="F29" s="488"/>
      <c r="G29" s="488"/>
      <c r="H29" s="488"/>
    </row>
    <row r="30" spans="2:8" ht="21.75">
      <c r="B30" s="488"/>
      <c r="C30" s="488"/>
      <c r="D30" s="488"/>
      <c r="E30" s="488"/>
      <c r="F30" s="488"/>
      <c r="G30" s="488"/>
      <c r="H30" s="488"/>
    </row>
    <row r="31" spans="2:8" ht="21.75">
      <c r="B31" s="481" t="s">
        <v>62</v>
      </c>
      <c r="C31" s="481"/>
      <c r="D31" s="481"/>
      <c r="E31" s="481"/>
      <c r="F31" s="481"/>
      <c r="G31" s="481"/>
      <c r="H31" s="481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36</v>
      </c>
      <c r="B1" s="53">
        <v>9.1</v>
      </c>
      <c r="C1" s="85" t="s">
        <v>0</v>
      </c>
      <c r="D1" s="107" t="s">
        <v>33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08" t="s">
        <v>70</v>
      </c>
      <c r="G5" s="509"/>
      <c r="H5" s="509"/>
      <c r="I5" s="509"/>
      <c r="J5" s="509"/>
      <c r="K5" s="50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80" t="s">
        <v>24</v>
      </c>
      <c r="C7" s="480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80">
        <v>1</v>
      </c>
      <c r="C8" s="480"/>
      <c r="D8" s="60" t="s">
        <v>75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80">
        <v>2</v>
      </c>
      <c r="C9" s="480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80">
        <v>3</v>
      </c>
      <c r="C10" s="480"/>
      <c r="D10" s="60" t="s">
        <v>76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80">
        <v>4</v>
      </c>
      <c r="C11" s="480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80">
        <v>5</v>
      </c>
      <c r="C12" s="480"/>
      <c r="D12" s="60" t="s">
        <v>77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73</v>
      </c>
      <c r="C14" s="73" t="s">
        <v>0</v>
      </c>
      <c r="D14" s="72" t="s">
        <v>74</v>
      </c>
    </row>
    <row r="16" spans="2:4" ht="24" customHeight="1">
      <c r="B16" s="489" t="s">
        <v>68</v>
      </c>
      <c r="C16" s="489"/>
      <c r="D16" s="489"/>
    </row>
    <row r="17" spans="2:14" ht="24" customHeight="1">
      <c r="B17" s="483"/>
      <c r="C17" s="483"/>
      <c r="D17" s="483"/>
      <c r="E17" s="483"/>
      <c r="F17" s="483"/>
      <c r="G17" s="483"/>
      <c r="H17" s="483"/>
      <c r="I17" s="483"/>
      <c r="J17" s="76"/>
      <c r="K17" s="76"/>
      <c r="L17" s="76"/>
      <c r="M17" s="76"/>
      <c r="N17" s="69"/>
    </row>
    <row r="18" spans="2:14" ht="24" customHeight="1">
      <c r="B18" s="483"/>
      <c r="C18" s="483"/>
      <c r="D18" s="483"/>
      <c r="E18" s="483"/>
      <c r="F18" s="483"/>
      <c r="G18" s="483"/>
      <c r="H18" s="483"/>
      <c r="I18" s="483"/>
      <c r="J18" s="76"/>
      <c r="K18" s="76"/>
      <c r="L18" s="76"/>
      <c r="M18" s="76"/>
      <c r="N18" s="69"/>
    </row>
    <row r="19" spans="2:14" ht="24" customHeight="1">
      <c r="B19" s="483"/>
      <c r="C19" s="483"/>
      <c r="D19" s="483"/>
      <c r="E19" s="483"/>
      <c r="F19" s="483"/>
      <c r="G19" s="483"/>
      <c r="H19" s="483"/>
      <c r="I19" s="483"/>
      <c r="J19" s="76"/>
      <c r="K19" s="76"/>
      <c r="L19" s="76"/>
      <c r="M19" s="76"/>
      <c r="N19" s="69"/>
    </row>
    <row r="20" spans="2:14" ht="24" customHeight="1">
      <c r="B20" s="483"/>
      <c r="C20" s="483"/>
      <c r="D20" s="483"/>
      <c r="E20" s="483"/>
      <c r="F20" s="483"/>
      <c r="G20" s="483"/>
      <c r="H20" s="483"/>
      <c r="I20" s="483"/>
      <c r="J20" s="76"/>
      <c r="K20" s="76"/>
      <c r="L20" s="76"/>
      <c r="M20" s="76"/>
      <c r="N20" s="69"/>
    </row>
    <row r="21" spans="2:14" ht="24" customHeight="1">
      <c r="B21" s="483"/>
      <c r="C21" s="483"/>
      <c r="D21" s="483"/>
      <c r="E21" s="483"/>
      <c r="F21" s="483"/>
      <c r="G21" s="483"/>
      <c r="H21" s="483"/>
      <c r="I21" s="483"/>
      <c r="J21" s="76"/>
      <c r="K21" s="76"/>
      <c r="L21" s="76"/>
      <c r="M21" s="76"/>
      <c r="N21" s="69"/>
    </row>
    <row r="22" spans="2:14" ht="24" customHeight="1">
      <c r="B22" s="483"/>
      <c r="C22" s="483"/>
      <c r="D22" s="483"/>
      <c r="E22" s="483"/>
      <c r="F22" s="483"/>
      <c r="G22" s="483"/>
      <c r="H22" s="483"/>
      <c r="I22" s="483"/>
      <c r="J22" s="76"/>
      <c r="K22" s="76"/>
      <c r="L22" s="76"/>
      <c r="M22" s="76"/>
      <c r="N22" s="69"/>
    </row>
    <row r="23" spans="2:14" ht="24" customHeight="1">
      <c r="B23" s="71" t="s">
        <v>62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89" t="s">
        <v>72</v>
      </c>
      <c r="C25" s="489"/>
      <c r="D25" s="48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507"/>
      <c r="C26" s="507"/>
      <c r="D26" s="507"/>
      <c r="E26" s="507"/>
      <c r="F26" s="507"/>
      <c r="G26" s="507"/>
      <c r="H26" s="507"/>
      <c r="I26" s="507"/>
      <c r="J26" s="75"/>
      <c r="K26" s="75"/>
      <c r="L26" s="75"/>
      <c r="M26" s="75"/>
      <c r="N26" s="75"/>
      <c r="O26" s="75"/>
    </row>
    <row r="27" spans="2:15" s="9" customFormat="1" ht="24" customHeight="1">
      <c r="B27" s="507"/>
      <c r="C27" s="507"/>
      <c r="D27" s="507"/>
      <c r="E27" s="507"/>
      <c r="F27" s="507"/>
      <c r="G27" s="507"/>
      <c r="H27" s="507"/>
      <c r="I27" s="507"/>
      <c r="J27" s="75"/>
      <c r="K27" s="75"/>
      <c r="L27" s="75"/>
      <c r="M27" s="75"/>
      <c r="N27" s="75"/>
      <c r="O27" s="75"/>
    </row>
    <row r="28" spans="2:15" s="9" customFormat="1" ht="24" customHeight="1">
      <c r="B28" s="507"/>
      <c r="C28" s="507"/>
      <c r="D28" s="507"/>
      <c r="E28" s="507"/>
      <c r="F28" s="507"/>
      <c r="G28" s="507"/>
      <c r="H28" s="507"/>
      <c r="I28" s="507"/>
      <c r="J28" s="75"/>
      <c r="K28" s="75"/>
      <c r="L28" s="75"/>
      <c r="M28" s="75"/>
      <c r="N28" s="75"/>
      <c r="O28" s="75"/>
    </row>
    <row r="29" spans="2:15" s="9" customFormat="1" ht="24" customHeight="1">
      <c r="B29" s="507"/>
      <c r="C29" s="507"/>
      <c r="D29" s="507"/>
      <c r="E29" s="507"/>
      <c r="F29" s="507"/>
      <c r="G29" s="507"/>
      <c r="H29" s="507"/>
      <c r="I29" s="507"/>
      <c r="J29" s="75"/>
      <c r="K29" s="75"/>
      <c r="L29" s="75"/>
      <c r="M29" s="75"/>
      <c r="N29" s="75"/>
      <c r="O29" s="75"/>
    </row>
    <row r="30" spans="2:15" s="9" customFormat="1" ht="24" customHeight="1">
      <c r="B30" s="507"/>
      <c r="C30" s="507"/>
      <c r="D30" s="507"/>
      <c r="E30" s="507"/>
      <c r="F30" s="507"/>
      <c r="G30" s="507"/>
      <c r="H30" s="507"/>
      <c r="I30" s="507"/>
      <c r="J30" s="75"/>
      <c r="K30" s="75"/>
      <c r="L30" s="75"/>
      <c r="M30" s="75"/>
      <c r="N30" s="75"/>
      <c r="O30" s="75"/>
    </row>
    <row r="31" spans="2:15" s="9" customFormat="1" ht="24" customHeight="1">
      <c r="B31" s="507"/>
      <c r="C31" s="507"/>
      <c r="D31" s="507"/>
      <c r="E31" s="507"/>
      <c r="F31" s="507"/>
      <c r="G31" s="507"/>
      <c r="H31" s="507"/>
      <c r="I31" s="507"/>
      <c r="J31" s="75"/>
      <c r="K31" s="75"/>
      <c r="L31" s="75"/>
      <c r="M31" s="75"/>
      <c r="N31" s="75"/>
      <c r="O31" s="75"/>
    </row>
    <row r="32" spans="2:15" s="9" customFormat="1" ht="24" customHeight="1">
      <c r="B32" s="510" t="s">
        <v>62</v>
      </c>
      <c r="C32" s="510"/>
      <c r="D32" s="510"/>
      <c r="E32" s="510"/>
      <c r="F32" s="510"/>
      <c r="G32" s="510"/>
      <c r="H32" s="510"/>
      <c r="I32" s="510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4">
      <selection activeCell="H21" sqref="H21"/>
    </sheetView>
  </sheetViews>
  <sheetFormatPr defaultColWidth="7.00390625" defaultRowHeight="15"/>
  <cols>
    <col min="1" max="1" width="8.00390625" style="126" customWidth="1"/>
    <col min="2" max="2" width="9.140625" style="126" customWidth="1"/>
    <col min="3" max="3" width="3.57421875" style="126" customWidth="1"/>
    <col min="4" max="4" width="14.28125" style="126" customWidth="1"/>
    <col min="5" max="5" width="14.7109375" style="126" customWidth="1"/>
    <col min="6" max="6" width="10.57421875" style="126" customWidth="1"/>
    <col min="7" max="8" width="12.7109375" style="126" customWidth="1"/>
    <col min="9" max="9" width="10.140625" style="126" customWidth="1"/>
    <col min="10" max="11" width="10.57421875" style="126" customWidth="1"/>
    <col min="12" max="12" width="14.57421875" style="126" customWidth="1"/>
    <col min="13" max="13" width="11.57421875" style="126" customWidth="1"/>
    <col min="14" max="14" width="13.140625" style="126" customWidth="1"/>
    <col min="15" max="16384" width="7.00390625" style="126" customWidth="1"/>
  </cols>
  <sheetData>
    <row r="1" ht="20.25">
      <c r="I1" s="126" t="str">
        <f>summary2022Y!A6</f>
        <v>สำนักงานคดีปราบปรามการทุจริต</v>
      </c>
    </row>
    <row r="2" spans="1:14" s="119" customFormat="1" ht="32.25" customHeight="1">
      <c r="A2" s="172" t="s">
        <v>110</v>
      </c>
      <c r="B2" s="218">
        <v>3.8</v>
      </c>
      <c r="C2" s="173" t="s">
        <v>0</v>
      </c>
      <c r="D2" s="450" t="s">
        <v>173</v>
      </c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4" s="119" customFormat="1" ht="27.75" customHeight="1">
      <c r="A3" s="452" t="s">
        <v>1</v>
      </c>
      <c r="B3" s="453"/>
      <c r="C3" s="173" t="s">
        <v>0</v>
      </c>
      <c r="D3" s="174">
        <v>4</v>
      </c>
    </row>
    <row r="4" spans="1:5" s="119" customFormat="1" ht="27.75" customHeight="1">
      <c r="A4" s="452" t="s">
        <v>2</v>
      </c>
      <c r="B4" s="453"/>
      <c r="C4" s="175" t="s">
        <v>0</v>
      </c>
      <c r="D4" s="179" t="e">
        <f>IF(E6=1,"N/A",N15)</f>
        <v>#DIV/0!</v>
      </c>
      <c r="E4" s="177"/>
    </row>
    <row r="5" spans="1:5" s="119" customFormat="1" ht="27.75" customHeight="1">
      <c r="A5" s="452" t="s">
        <v>3</v>
      </c>
      <c r="B5" s="453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7.75" customHeight="1">
      <c r="A6" s="452" t="s">
        <v>4</v>
      </c>
      <c r="B6" s="453"/>
      <c r="C6" s="175" t="s">
        <v>0</v>
      </c>
      <c r="D6" s="179" t="e">
        <f>IF(E6=1,1,IF(COUNTBLANK(N10:N14)=6,0,N15))</f>
        <v>#DIV/0!</v>
      </c>
      <c r="E6" s="180"/>
      <c r="F6" s="122" t="s">
        <v>5</v>
      </c>
    </row>
    <row r="7" spans="6:7" s="119" customFormat="1" ht="15" customHeight="1">
      <c r="F7" s="197"/>
      <c r="G7" s="198"/>
    </row>
    <row r="8" spans="6:13" s="119" customFormat="1" ht="25.5" customHeight="1">
      <c r="F8" s="198"/>
      <c r="G8" s="433" t="s">
        <v>6</v>
      </c>
      <c r="H8" s="434"/>
      <c r="I8" s="434"/>
      <c r="J8" s="434"/>
      <c r="K8" s="435"/>
      <c r="M8" s="121"/>
    </row>
    <row r="9" spans="2:14" s="119" customFormat="1" ht="25.5" customHeight="1">
      <c r="B9" s="221" t="s">
        <v>18</v>
      </c>
      <c r="C9" s="433" t="s">
        <v>21</v>
      </c>
      <c r="D9" s="434"/>
      <c r="E9" s="435"/>
      <c r="F9" s="356" t="s">
        <v>19</v>
      </c>
      <c r="G9" s="222" t="s">
        <v>13</v>
      </c>
      <c r="H9" s="222" t="s">
        <v>14</v>
      </c>
      <c r="I9" s="222" t="s">
        <v>15</v>
      </c>
      <c r="J9" s="222" t="s">
        <v>16</v>
      </c>
      <c r="K9" s="222" t="s">
        <v>17</v>
      </c>
      <c r="L9" s="223" t="s">
        <v>88</v>
      </c>
      <c r="M9" s="436" t="s">
        <v>20</v>
      </c>
      <c r="N9" s="437"/>
    </row>
    <row r="10" spans="2:15" s="119" customFormat="1" ht="24.75" customHeight="1">
      <c r="B10" s="438">
        <v>1</v>
      </c>
      <c r="C10" s="441" t="s">
        <v>115</v>
      </c>
      <c r="D10" s="442"/>
      <c r="E10" s="443"/>
      <c r="F10" s="243" t="s">
        <v>141</v>
      </c>
      <c r="G10" s="244"/>
      <c r="H10" s="244"/>
      <c r="I10" s="245"/>
      <c r="J10" s="245"/>
      <c r="K10" s="245"/>
      <c r="L10" s="246" t="e">
        <f>J29</f>
        <v>#DIV/0!</v>
      </c>
      <c r="M10" s="247"/>
      <c r="N10" s="248" t="e">
        <f>SUM(N11:N12)</f>
        <v>#DIV/0!</v>
      </c>
      <c r="O10" s="210"/>
    </row>
    <row r="11" spans="2:15" s="119" customFormat="1" ht="24.75" customHeight="1">
      <c r="B11" s="439"/>
      <c r="C11" s="444" t="s">
        <v>142</v>
      </c>
      <c r="D11" s="445"/>
      <c r="E11" s="446"/>
      <c r="F11" s="249">
        <v>20</v>
      </c>
      <c r="G11" s="250">
        <v>50</v>
      </c>
      <c r="H11" s="250">
        <v>60</v>
      </c>
      <c r="I11" s="251">
        <v>70</v>
      </c>
      <c r="J11" s="251">
        <v>80</v>
      </c>
      <c r="K11" s="251">
        <v>90</v>
      </c>
      <c r="L11" s="252" t="e">
        <f>H25</f>
        <v>#DIV/0!</v>
      </c>
      <c r="M11" s="253" t="e">
        <f>6-IF(J11&gt;=K11,IF(L11&lt;=K11,1,IF(L11&lt;=J11,1+(L11-K11)/(J11-K11),IF(L11&lt;=I11,2+(L11-J11)/(I11-J11),IF(L11&lt;=H11,3+(L11-I11)/(H11-I11),IF(L11&lt;=G11,4+(L11-H11)/(G11-H11),5))))),IF(L11&gt;=K11,1,IF(L11&gt;=J11,1+(K11-L11)/(K11-J11),IF(L11&gt;=I11,2+(J11-L11)/(J11-I11),IF(L11&gt;=H11,3+(I11-L11)/(I11-H11),IF(L11&gt;=G11,4+(H11-L11)/(H11-G11),5))))))</f>
        <v>#DIV/0!</v>
      </c>
      <c r="N11" s="254" t="e">
        <f>+M11*F11/100</f>
        <v>#DIV/0!</v>
      </c>
      <c r="O11" s="210"/>
    </row>
    <row r="12" spans="2:15" s="119" customFormat="1" ht="24.75" customHeight="1">
      <c r="B12" s="440"/>
      <c r="C12" s="447" t="s">
        <v>129</v>
      </c>
      <c r="D12" s="448"/>
      <c r="E12" s="449"/>
      <c r="F12" s="255">
        <v>30</v>
      </c>
      <c r="G12" s="256">
        <v>50</v>
      </c>
      <c r="H12" s="256">
        <v>60</v>
      </c>
      <c r="I12" s="257">
        <v>70</v>
      </c>
      <c r="J12" s="257">
        <v>80</v>
      </c>
      <c r="K12" s="257">
        <v>90</v>
      </c>
      <c r="L12" s="258" t="e">
        <f>N24</f>
        <v>#DIV/0!</v>
      </c>
      <c r="M12" s="259" t="e">
        <f>6-IF(J12&gt;=K12,IF(L12&lt;=K12,1,IF(L12&lt;=J12,1+(L12-K12)/(J12-K12),IF(L12&lt;=I12,2+(L12-J12)/(I12-J12),IF(L12&lt;=H12,3+(L12-I12)/(H12-I12),IF(L12&lt;=G12,4+(L12-H12)/(G12-H12),5))))),IF(L12&gt;=K12,1,IF(L12&gt;=J12,1+(K12-L12)/(K12-J12),IF(L12&gt;=I12,2+(J12-L12)/(J12-I12),IF(L12&gt;=H12,3+(I12-L12)/(I12-H12),IF(L12&gt;=G12,4+(H12-L12)/(H12-G12),5))))))</f>
        <v>#DIV/0!</v>
      </c>
      <c r="N12" s="260" t="e">
        <f>+M12*F12/100</f>
        <v>#DIV/0!</v>
      </c>
      <c r="O12" s="210"/>
    </row>
    <row r="13" spans="2:15" s="119" customFormat="1" ht="24.75" customHeight="1">
      <c r="B13" s="225">
        <v>2</v>
      </c>
      <c r="C13" s="428" t="s">
        <v>116</v>
      </c>
      <c r="D13" s="429"/>
      <c r="E13" s="430"/>
      <c r="F13" s="203">
        <v>30</v>
      </c>
      <c r="G13" s="204">
        <v>60</v>
      </c>
      <c r="H13" s="204">
        <v>70</v>
      </c>
      <c r="I13" s="194">
        <v>80</v>
      </c>
      <c r="J13" s="194">
        <v>90</v>
      </c>
      <c r="K13" s="194">
        <v>100</v>
      </c>
      <c r="L13" s="224" t="e">
        <f>I37</f>
        <v>#DIV/0!</v>
      </c>
      <c r="M13" s="215" t="e">
        <f>6-IF(J13&gt;=K13,IF(L13&lt;=K13,1,IF(L13&lt;=J13,1+(L13-K13)/(J13-K13),IF(L13&lt;=I13,2+(L13-J13)/(I13-J13),IF(L13&lt;=H13,3+(L13-I13)/(H13-I13),IF(L13&lt;=G13,4+(L13-H13)/(G13-H13),5))))),IF(L13&gt;=K13,1,IF(L13&gt;=J13,1+(K13-L13)/(K13-J13),IF(L13&gt;=I13,2+(J13-L13)/(J13-I13),IF(L13&gt;=H13,3+(I13-L13)/(I13-H13),IF(L13&gt;=G13,4+(H13-L13)/(H13-G13),5))))))</f>
        <v>#DIV/0!</v>
      </c>
      <c r="N13" s="216" t="e">
        <f>+M13*F13/100</f>
        <v>#DIV/0!</v>
      </c>
      <c r="O13" s="210"/>
    </row>
    <row r="14" spans="2:15" s="119" customFormat="1" ht="24.75" customHeight="1">
      <c r="B14" s="202">
        <v>3</v>
      </c>
      <c r="C14" s="428" t="s">
        <v>117</v>
      </c>
      <c r="D14" s="429"/>
      <c r="E14" s="430"/>
      <c r="F14" s="203">
        <v>20</v>
      </c>
      <c r="G14" s="204">
        <v>60</v>
      </c>
      <c r="H14" s="204">
        <v>70</v>
      </c>
      <c r="I14" s="194">
        <v>80</v>
      </c>
      <c r="J14" s="194">
        <v>90</v>
      </c>
      <c r="K14" s="194">
        <v>100</v>
      </c>
      <c r="L14" s="224" t="e">
        <f>I47</f>
        <v>#DIV/0!</v>
      </c>
      <c r="M14" s="215" t="e">
        <f>6-IF(J14&gt;=K14,IF(L14&lt;=K14,1,IF(L14&lt;=J14,1+(L14-K14)/(J14-K14),IF(L14&lt;=I14,2+(L14-J14)/(I14-J14),IF(L14&lt;=H14,3+(L14-I14)/(H14-I14),IF(L14&lt;=G14,4+(L14-H14)/(G14-H14),5))))),IF(L14&gt;=K14,1,IF(L14&gt;=J14,1+(K14-L14)/(K14-J14),IF(L14&gt;=I14,2+(J14-L14)/(J14-I14),IF(L14&gt;=H14,3+(I14-L14)/(I14-H14),IF(L14&gt;=G14,4+(H14-L14)/(H14-G14),5))))))</f>
        <v>#DIV/0!</v>
      </c>
      <c r="N14" s="216" t="e">
        <f>+M14*F14/100</f>
        <v>#DIV/0!</v>
      </c>
      <c r="O14" s="210"/>
    </row>
    <row r="15" spans="6:14" s="119" customFormat="1" ht="26.25" customHeight="1">
      <c r="F15" s="226">
        <f>SUM(F11:F14)</f>
        <v>100</v>
      </c>
      <c r="G15" s="219"/>
      <c r="H15" s="219"/>
      <c r="I15" s="220"/>
      <c r="J15" s="205"/>
      <c r="K15" s="205"/>
      <c r="L15" s="227"/>
      <c r="M15" s="217"/>
      <c r="N15" s="228" t="e">
        <f>SUM(N11:N14)</f>
        <v>#DIV/0!</v>
      </c>
    </row>
    <row r="16" spans="2:10" s="229" customFormat="1" ht="19.5" customHeight="1">
      <c r="B16" s="192"/>
      <c r="D16" s="230"/>
      <c r="E16" s="230"/>
      <c r="F16" s="230"/>
      <c r="G16" s="230"/>
      <c r="H16" s="230"/>
      <c r="I16" s="231"/>
      <c r="J16" s="232"/>
    </row>
    <row r="17" spans="1:7" s="119" customFormat="1" ht="27" customHeight="1">
      <c r="A17" s="431" t="s">
        <v>118</v>
      </c>
      <c r="B17" s="431"/>
      <c r="C17" s="431"/>
      <c r="D17" s="431"/>
      <c r="E17" s="431"/>
      <c r="F17" s="230"/>
      <c r="G17" s="198"/>
    </row>
    <row r="18" spans="2:10" s="229" customFormat="1" ht="19.5" customHeight="1">
      <c r="B18" s="192"/>
      <c r="D18" s="230"/>
      <c r="E18" s="230"/>
      <c r="F18" s="230"/>
      <c r="G18" s="230"/>
      <c r="H18" s="230"/>
      <c r="I18" s="231"/>
      <c r="J18" s="232"/>
    </row>
    <row r="19" spans="2:14" s="229" customFormat="1" ht="24.75" customHeight="1">
      <c r="B19" s="192"/>
      <c r="D19" s="432" t="s">
        <v>128</v>
      </c>
      <c r="E19" s="432"/>
      <c r="F19" s="432"/>
      <c r="G19" s="432"/>
      <c r="H19" s="432"/>
      <c r="I19" s="231"/>
      <c r="J19" s="432" t="s">
        <v>129</v>
      </c>
      <c r="K19" s="432"/>
      <c r="L19" s="432"/>
      <c r="M19" s="432"/>
      <c r="N19" s="432"/>
    </row>
    <row r="20" spans="4:15" s="181" customFormat="1" ht="30.75" customHeight="1">
      <c r="D20" s="407" t="s">
        <v>130</v>
      </c>
      <c r="E20" s="408"/>
      <c r="F20" s="408"/>
      <c r="G20" s="408"/>
      <c r="H20" s="233"/>
      <c r="I20" s="234" t="s">
        <v>125</v>
      </c>
      <c r="J20" s="425" t="s">
        <v>92</v>
      </c>
      <c r="K20" s="426"/>
      <c r="L20" s="426"/>
      <c r="M20" s="426"/>
      <c r="N20" s="233"/>
      <c r="O20" s="206" t="s">
        <v>125</v>
      </c>
    </row>
    <row r="21" spans="4:15" s="181" customFormat="1" ht="30.75" customHeight="1">
      <c r="D21" s="407" t="s">
        <v>131</v>
      </c>
      <c r="E21" s="408"/>
      <c r="F21" s="408"/>
      <c r="G21" s="408"/>
      <c r="H21" s="235"/>
      <c r="I21" s="234" t="s">
        <v>125</v>
      </c>
      <c r="J21" s="425" t="s">
        <v>93</v>
      </c>
      <c r="K21" s="426"/>
      <c r="L21" s="426"/>
      <c r="M21" s="426"/>
      <c r="N21" s="235"/>
      <c r="O21" s="206" t="s">
        <v>125</v>
      </c>
    </row>
    <row r="22" spans="4:15" s="181" customFormat="1" ht="30.75" customHeight="1">
      <c r="D22" s="407" t="s">
        <v>146</v>
      </c>
      <c r="E22" s="408"/>
      <c r="F22" s="408"/>
      <c r="G22" s="409"/>
      <c r="H22" s="310">
        <f>SUM(H20+H21)</f>
        <v>0</v>
      </c>
      <c r="I22" s="234"/>
      <c r="J22" s="425" t="s">
        <v>147</v>
      </c>
      <c r="K22" s="426"/>
      <c r="L22" s="426"/>
      <c r="M22" s="426"/>
      <c r="N22" s="310">
        <f>SUM(N20+N21)</f>
        <v>0</v>
      </c>
      <c r="O22" s="206"/>
    </row>
    <row r="23" spans="4:15" s="181" customFormat="1" ht="48" customHeight="1">
      <c r="D23" s="420" t="s">
        <v>148</v>
      </c>
      <c r="E23" s="421"/>
      <c r="F23" s="421"/>
      <c r="G23" s="421"/>
      <c r="H23" s="233"/>
      <c r="I23" s="234" t="s">
        <v>125</v>
      </c>
      <c r="J23" s="420" t="s">
        <v>149</v>
      </c>
      <c r="K23" s="421"/>
      <c r="L23" s="421"/>
      <c r="M23" s="427"/>
      <c r="N23" s="233"/>
      <c r="O23" s="206" t="s">
        <v>125</v>
      </c>
    </row>
    <row r="24" spans="4:15" s="181" customFormat="1" ht="48" customHeight="1">
      <c r="D24" s="420" t="s">
        <v>161</v>
      </c>
      <c r="E24" s="421"/>
      <c r="F24" s="421"/>
      <c r="G24" s="421"/>
      <c r="H24" s="233"/>
      <c r="I24" s="234"/>
      <c r="J24" s="422" t="s">
        <v>127</v>
      </c>
      <c r="K24" s="423"/>
      <c r="L24" s="423"/>
      <c r="M24" s="424"/>
      <c r="N24" s="214" t="e">
        <f>SUM(N23*100)/N22</f>
        <v>#DIV/0!</v>
      </c>
      <c r="O24" s="206"/>
    </row>
    <row r="25" spans="4:15" s="181" customFormat="1" ht="48" customHeight="1">
      <c r="D25" s="422" t="s">
        <v>126</v>
      </c>
      <c r="E25" s="423"/>
      <c r="F25" s="423"/>
      <c r="G25" s="424"/>
      <c r="H25" s="214" t="e">
        <f>SUM((H23+H24)*100)/H22</f>
        <v>#DIV/0!</v>
      </c>
      <c r="I25" s="234"/>
      <c r="J25" s="416" t="s">
        <v>23</v>
      </c>
      <c r="K25" s="417"/>
      <c r="L25" s="417"/>
      <c r="M25" s="418"/>
      <c r="N25" s="236">
        <f>N22-N23</f>
        <v>0</v>
      </c>
      <c r="O25" s="206"/>
    </row>
    <row r="26" spans="4:15" s="181" customFormat="1" ht="30.75" customHeight="1">
      <c r="D26" s="416" t="s">
        <v>23</v>
      </c>
      <c r="E26" s="417"/>
      <c r="F26" s="417"/>
      <c r="G26" s="418"/>
      <c r="H26" s="236">
        <f>H22-H23-H24</f>
        <v>0</v>
      </c>
      <c r="I26" s="234"/>
      <c r="J26" s="416" t="s">
        <v>94</v>
      </c>
      <c r="K26" s="417"/>
      <c r="L26" s="417"/>
      <c r="M26" s="418"/>
      <c r="N26" s="207" t="e">
        <f>N25*100/N22</f>
        <v>#DIV/0!</v>
      </c>
      <c r="O26" s="206"/>
    </row>
    <row r="27" spans="4:8" s="181" customFormat="1" ht="30.75" customHeight="1">
      <c r="D27" s="416" t="s">
        <v>94</v>
      </c>
      <c r="E27" s="417"/>
      <c r="F27" s="417"/>
      <c r="G27" s="418"/>
      <c r="H27" s="207" t="e">
        <f>H26*100/H22</f>
        <v>#DIV/0!</v>
      </c>
    </row>
    <row r="28" spans="4:11" s="181" customFormat="1" ht="19.5" customHeight="1">
      <c r="D28" s="211"/>
      <c r="E28" s="211"/>
      <c r="F28" s="211"/>
      <c r="G28" s="211"/>
      <c r="H28" s="211"/>
      <c r="I28" s="212"/>
      <c r="J28" s="209"/>
      <c r="K28" s="122"/>
    </row>
    <row r="29" spans="4:11" s="181" customFormat="1" ht="45.75" customHeight="1">
      <c r="D29" s="211"/>
      <c r="E29" s="211"/>
      <c r="F29" s="419" t="s">
        <v>127</v>
      </c>
      <c r="G29" s="419"/>
      <c r="H29" s="419"/>
      <c r="I29" s="419"/>
      <c r="J29" s="242" t="e">
        <f>SUM(H23+N23)*100/(H22+N22)</f>
        <v>#DIV/0!</v>
      </c>
      <c r="K29" s="122"/>
    </row>
    <row r="30" spans="4:11" s="181" customFormat="1" ht="19.5" customHeight="1">
      <c r="D30" s="211"/>
      <c r="E30" s="211"/>
      <c r="F30" s="211"/>
      <c r="G30" s="211"/>
      <c r="H30" s="211"/>
      <c r="I30" s="212"/>
      <c r="J30" s="209"/>
      <c r="K30" s="122"/>
    </row>
    <row r="31" spans="1:7" s="119" customFormat="1" ht="24.75" customHeight="1">
      <c r="A31" s="415" t="s">
        <v>119</v>
      </c>
      <c r="B31" s="415"/>
      <c r="C31" s="415"/>
      <c r="D31" s="415"/>
      <c r="E31" s="415"/>
      <c r="F31" s="211"/>
      <c r="G31" s="198"/>
    </row>
    <row r="32" spans="4:11" s="181" customFormat="1" ht="19.5" customHeight="1">
      <c r="D32" s="208"/>
      <c r="E32" s="208"/>
      <c r="F32" s="208"/>
      <c r="G32" s="208"/>
      <c r="H32" s="208"/>
      <c r="I32" s="213"/>
      <c r="J32" s="209"/>
      <c r="K32" s="122"/>
    </row>
    <row r="33" spans="4:11" s="181" customFormat="1" ht="34.5" customHeight="1">
      <c r="D33" s="406" t="s">
        <v>95</v>
      </c>
      <c r="E33" s="406"/>
      <c r="F33" s="406"/>
      <c r="G33" s="406"/>
      <c r="H33" s="406"/>
      <c r="I33" s="237"/>
      <c r="J33" s="206" t="s">
        <v>8</v>
      </c>
      <c r="K33" s="122"/>
    </row>
    <row r="34" spans="4:11" s="181" customFormat="1" ht="34.5" customHeight="1">
      <c r="D34" s="406" t="s">
        <v>96</v>
      </c>
      <c r="E34" s="406"/>
      <c r="F34" s="406"/>
      <c r="G34" s="406"/>
      <c r="H34" s="406"/>
      <c r="I34" s="238"/>
      <c r="J34" s="206" t="s">
        <v>8</v>
      </c>
      <c r="K34" s="122"/>
    </row>
    <row r="35" spans="4:11" s="181" customFormat="1" ht="34.5" customHeight="1">
      <c r="D35" s="407" t="s">
        <v>97</v>
      </c>
      <c r="E35" s="408"/>
      <c r="F35" s="408"/>
      <c r="G35" s="408"/>
      <c r="H35" s="409"/>
      <c r="I35" s="239">
        <f>I33+I34</f>
        <v>0</v>
      </c>
      <c r="J35" s="206"/>
      <c r="K35" s="122"/>
    </row>
    <row r="36" spans="4:11" s="181" customFormat="1" ht="54.75" customHeight="1">
      <c r="D36" s="410" t="s">
        <v>150</v>
      </c>
      <c r="E36" s="410"/>
      <c r="F36" s="410"/>
      <c r="G36" s="410"/>
      <c r="H36" s="410"/>
      <c r="I36" s="240"/>
      <c r="J36" s="206" t="s">
        <v>8</v>
      </c>
      <c r="K36" s="122"/>
    </row>
    <row r="37" spans="4:11" s="181" customFormat="1" ht="34.5" customHeight="1">
      <c r="D37" s="411" t="s">
        <v>121</v>
      </c>
      <c r="E37" s="412"/>
      <c r="F37" s="412"/>
      <c r="G37" s="412"/>
      <c r="H37" s="413"/>
      <c r="I37" s="214" t="e">
        <f>I36*100/I35</f>
        <v>#DIV/0!</v>
      </c>
      <c r="J37" s="209"/>
      <c r="K37" s="122"/>
    </row>
    <row r="38" spans="4:11" s="181" customFormat="1" ht="34.5" customHeight="1">
      <c r="D38" s="414" t="s">
        <v>23</v>
      </c>
      <c r="E38" s="414"/>
      <c r="F38" s="414"/>
      <c r="G38" s="414"/>
      <c r="H38" s="414"/>
      <c r="I38" s="236">
        <f>I35-I36</f>
        <v>0</v>
      </c>
      <c r="J38" s="206"/>
      <c r="K38" s="122"/>
    </row>
    <row r="39" spans="4:11" s="181" customFormat="1" ht="34.5" customHeight="1">
      <c r="D39" s="414" t="s">
        <v>94</v>
      </c>
      <c r="E39" s="414"/>
      <c r="F39" s="414"/>
      <c r="G39" s="414"/>
      <c r="H39" s="414"/>
      <c r="I39" s="207" t="e">
        <f>I38*100/I35</f>
        <v>#DIV/0!</v>
      </c>
      <c r="J39" s="209"/>
      <c r="K39" s="122"/>
    </row>
    <row r="40" spans="4:11" s="181" customFormat="1" ht="19.5" customHeight="1">
      <c r="D40" s="208"/>
      <c r="E40" s="208"/>
      <c r="F40" s="208"/>
      <c r="G40" s="208"/>
      <c r="H40" s="208"/>
      <c r="I40" s="213"/>
      <c r="J40" s="209"/>
      <c r="K40" s="122"/>
    </row>
    <row r="41" spans="1:7" s="119" customFormat="1" ht="24.75" customHeight="1">
      <c r="A41" s="415" t="s">
        <v>120</v>
      </c>
      <c r="B41" s="415"/>
      <c r="C41" s="415"/>
      <c r="D41" s="415"/>
      <c r="E41" s="415"/>
      <c r="F41" s="208"/>
      <c r="G41" s="198"/>
    </row>
    <row r="42" spans="1:7" s="119" customFormat="1" ht="19.5" customHeight="1">
      <c r="A42" s="241"/>
      <c r="B42" s="241"/>
      <c r="C42" s="241"/>
      <c r="D42" s="241"/>
      <c r="E42" s="241"/>
      <c r="F42" s="241"/>
      <c r="G42" s="198"/>
    </row>
    <row r="43" spans="4:11" s="181" customFormat="1" ht="34.5" customHeight="1">
      <c r="D43" s="406" t="s">
        <v>98</v>
      </c>
      <c r="E43" s="406"/>
      <c r="F43" s="406"/>
      <c r="G43" s="406"/>
      <c r="H43" s="406"/>
      <c r="I43" s="237"/>
      <c r="J43" s="206" t="s">
        <v>8</v>
      </c>
      <c r="K43" s="122"/>
    </row>
    <row r="44" spans="4:11" s="181" customFormat="1" ht="34.5" customHeight="1">
      <c r="D44" s="406" t="s">
        <v>99</v>
      </c>
      <c r="E44" s="406"/>
      <c r="F44" s="406"/>
      <c r="G44" s="406"/>
      <c r="H44" s="406"/>
      <c r="I44" s="238"/>
      <c r="J44" s="206" t="s">
        <v>8</v>
      </c>
      <c r="K44" s="122"/>
    </row>
    <row r="45" spans="4:11" s="181" customFormat="1" ht="34.5" customHeight="1">
      <c r="D45" s="407" t="s">
        <v>100</v>
      </c>
      <c r="E45" s="408"/>
      <c r="F45" s="408"/>
      <c r="G45" s="408"/>
      <c r="H45" s="409"/>
      <c r="I45" s="239">
        <f>I43+I44</f>
        <v>0</v>
      </c>
      <c r="J45" s="206"/>
      <c r="K45" s="122"/>
    </row>
    <row r="46" spans="4:11" s="181" customFormat="1" ht="54.75" customHeight="1">
      <c r="D46" s="410" t="s">
        <v>151</v>
      </c>
      <c r="E46" s="410"/>
      <c r="F46" s="410"/>
      <c r="G46" s="410"/>
      <c r="H46" s="410"/>
      <c r="I46" s="240"/>
      <c r="J46" s="206" t="s">
        <v>8</v>
      </c>
      <c r="K46" s="122"/>
    </row>
    <row r="47" spans="4:11" s="181" customFormat="1" ht="34.5" customHeight="1">
      <c r="D47" s="411" t="s">
        <v>101</v>
      </c>
      <c r="E47" s="412"/>
      <c r="F47" s="412"/>
      <c r="G47" s="412"/>
      <c r="H47" s="413"/>
      <c r="I47" s="214" t="e">
        <f>I46*100/I45</f>
        <v>#DIV/0!</v>
      </c>
      <c r="J47" s="209"/>
      <c r="K47" s="122"/>
    </row>
    <row r="48" spans="4:11" s="181" customFormat="1" ht="34.5" customHeight="1">
      <c r="D48" s="414" t="s">
        <v>23</v>
      </c>
      <c r="E48" s="414"/>
      <c r="F48" s="414"/>
      <c r="G48" s="414"/>
      <c r="H48" s="414"/>
      <c r="I48" s="236">
        <f>I45-I46</f>
        <v>0</v>
      </c>
      <c r="J48" s="206"/>
      <c r="K48" s="122"/>
    </row>
    <row r="49" spans="4:11" s="181" customFormat="1" ht="34.5" customHeight="1">
      <c r="D49" s="414" t="s">
        <v>94</v>
      </c>
      <c r="E49" s="414"/>
      <c r="F49" s="414"/>
      <c r="G49" s="414"/>
      <c r="H49" s="414"/>
      <c r="I49" s="207" t="e">
        <f>I48*100/I45</f>
        <v>#DIV/0!</v>
      </c>
      <c r="J49" s="209"/>
      <c r="K49" s="122"/>
    </row>
    <row r="50" spans="4:11" s="181" customFormat="1" ht="19.5" customHeight="1">
      <c r="D50" s="211"/>
      <c r="E50" s="211"/>
      <c r="F50" s="211"/>
      <c r="G50" s="211"/>
      <c r="H50" s="211"/>
      <c r="I50" s="211"/>
      <c r="J50" s="211"/>
      <c r="K50" s="122"/>
    </row>
    <row r="51" spans="4:11" s="181" customFormat="1" ht="54.75" customHeight="1">
      <c r="D51" s="402" t="s">
        <v>143</v>
      </c>
      <c r="E51" s="402"/>
      <c r="F51" s="402"/>
      <c r="G51" s="402"/>
      <c r="H51" s="402"/>
      <c r="I51" s="236">
        <f>H22+N22+I35+I45</f>
        <v>0</v>
      </c>
      <c r="J51" s="209"/>
      <c r="K51" s="122"/>
    </row>
    <row r="52" spans="4:11" s="181" customFormat="1" ht="54.75" customHeight="1">
      <c r="D52" s="402" t="s">
        <v>144</v>
      </c>
      <c r="E52" s="402"/>
      <c r="F52" s="402"/>
      <c r="G52" s="402"/>
      <c r="H52" s="402"/>
      <c r="I52" s="236">
        <f>H23+N23+I36+I46</f>
        <v>0</v>
      </c>
      <c r="J52" s="209"/>
      <c r="K52" s="122"/>
    </row>
    <row r="53" spans="4:11" s="181" customFormat="1" ht="19.5" customHeight="1">
      <c r="D53" s="403"/>
      <c r="E53" s="403"/>
      <c r="F53" s="403"/>
      <c r="G53" s="403"/>
      <c r="H53" s="403"/>
      <c r="I53" s="213"/>
      <c r="J53" s="209"/>
      <c r="K53" s="122"/>
    </row>
    <row r="54" spans="4:11" s="181" customFormat="1" ht="69" customHeight="1">
      <c r="D54" s="402" t="s">
        <v>152</v>
      </c>
      <c r="E54" s="402"/>
      <c r="F54" s="402"/>
      <c r="G54" s="402"/>
      <c r="H54" s="402"/>
      <c r="I54" s="214" t="e">
        <f>I52*100/I51</f>
        <v>#DIV/0!</v>
      </c>
      <c r="J54" s="209"/>
      <c r="K54" s="122"/>
    </row>
    <row r="55" spans="2:12" ht="18" customHeight="1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2:4" s="123" customFormat="1" ht="27" customHeight="1">
      <c r="B56" s="404" t="s">
        <v>68</v>
      </c>
      <c r="C56" s="404"/>
      <c r="D56" s="404"/>
    </row>
    <row r="57" spans="2:12" s="123" customFormat="1" ht="27" customHeight="1"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</row>
    <row r="58" spans="2:12" s="123" customFormat="1" ht="27" customHeight="1"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</row>
    <row r="59" spans="2:12" s="123" customFormat="1" ht="27" customHeight="1"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</row>
    <row r="60" spans="2:12" s="123" customFormat="1" ht="27" customHeight="1"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</row>
    <row r="61" spans="2:12" s="123" customFormat="1" ht="27" customHeight="1"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</row>
    <row r="62" spans="2:12" s="123" customFormat="1" ht="27" customHeight="1">
      <c r="B62" s="405"/>
      <c r="C62" s="405"/>
      <c r="D62" s="405"/>
      <c r="E62" s="405"/>
      <c r="F62" s="405"/>
      <c r="G62" s="405"/>
      <c r="H62" s="405"/>
      <c r="I62" s="405"/>
      <c r="J62" s="405"/>
      <c r="K62" s="405"/>
      <c r="L62" s="405"/>
    </row>
    <row r="63" spans="2:12" s="123" customFormat="1" ht="27" customHeight="1">
      <c r="B63" s="177" t="s">
        <v>62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</row>
    <row r="64" spans="2:12" s="123" customFormat="1" ht="27" customHeight="1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2:12" ht="27" customHeight="1">
      <c r="B65" s="177" t="s">
        <v>22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2:12" ht="27" customHeight="1"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</row>
    <row r="67" spans="2:12" ht="27" customHeight="1"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</row>
    <row r="68" spans="2:12" ht="27" customHeight="1">
      <c r="B68" s="400"/>
      <c r="C68" s="400"/>
      <c r="D68" s="400"/>
      <c r="E68" s="400"/>
      <c r="F68" s="400"/>
      <c r="G68" s="400"/>
      <c r="H68" s="400"/>
      <c r="I68" s="400"/>
      <c r="J68" s="400"/>
      <c r="K68" s="400"/>
      <c r="L68" s="400"/>
    </row>
    <row r="69" spans="2:12" ht="27" customHeight="1">
      <c r="B69" s="400"/>
      <c r="C69" s="400"/>
      <c r="D69" s="400"/>
      <c r="E69" s="400"/>
      <c r="F69" s="400"/>
      <c r="G69" s="400"/>
      <c r="H69" s="400"/>
      <c r="I69" s="400"/>
      <c r="J69" s="400"/>
      <c r="K69" s="400"/>
      <c r="L69" s="400"/>
    </row>
    <row r="70" spans="2:12" ht="27" customHeight="1">
      <c r="B70" s="400"/>
      <c r="C70" s="400"/>
      <c r="D70" s="400"/>
      <c r="E70" s="400"/>
      <c r="F70" s="400"/>
      <c r="G70" s="400"/>
      <c r="H70" s="400"/>
      <c r="I70" s="400"/>
      <c r="J70" s="400"/>
      <c r="K70" s="400"/>
      <c r="L70" s="400"/>
    </row>
    <row r="71" spans="2:10" ht="27" customHeight="1">
      <c r="B71" s="401" t="s">
        <v>62</v>
      </c>
      <c r="C71" s="401"/>
      <c r="D71" s="401"/>
      <c r="E71" s="401"/>
      <c r="F71" s="401"/>
      <c r="G71" s="401"/>
      <c r="H71" s="401"/>
      <c r="I71" s="401"/>
      <c r="J71" s="401"/>
    </row>
  </sheetData>
  <sheetProtection password="DE4A" sheet="1"/>
  <mergeCells count="57">
    <mergeCell ref="D2:N2"/>
    <mergeCell ref="A3:B3"/>
    <mergeCell ref="A4:B4"/>
    <mergeCell ref="A5:B5"/>
    <mergeCell ref="A6:B6"/>
    <mergeCell ref="G8:K8"/>
    <mergeCell ref="C9:E9"/>
    <mergeCell ref="M9:N9"/>
    <mergeCell ref="B10:B12"/>
    <mergeCell ref="C10:E10"/>
    <mergeCell ref="C11:E11"/>
    <mergeCell ref="C12:E12"/>
    <mergeCell ref="C13:E13"/>
    <mergeCell ref="C14:E14"/>
    <mergeCell ref="A17:E17"/>
    <mergeCell ref="D19:H19"/>
    <mergeCell ref="J19:N19"/>
    <mergeCell ref="D20:G20"/>
    <mergeCell ref="J20:M20"/>
    <mergeCell ref="D21:G21"/>
    <mergeCell ref="J21:M21"/>
    <mergeCell ref="D22:G22"/>
    <mergeCell ref="J22:M22"/>
    <mergeCell ref="D23:G23"/>
    <mergeCell ref="J23:M23"/>
    <mergeCell ref="D24:G24"/>
    <mergeCell ref="J24:M24"/>
    <mergeCell ref="D25:G25"/>
    <mergeCell ref="J25:M25"/>
    <mergeCell ref="D26:G26"/>
    <mergeCell ref="J26:M26"/>
    <mergeCell ref="D27:G27"/>
    <mergeCell ref="F29:I29"/>
    <mergeCell ref="A31:E31"/>
    <mergeCell ref="D33:H33"/>
    <mergeCell ref="D34:H34"/>
    <mergeCell ref="D35:H35"/>
    <mergeCell ref="D36:H36"/>
    <mergeCell ref="D37:H37"/>
    <mergeCell ref="D38:H38"/>
    <mergeCell ref="D39:H39"/>
    <mergeCell ref="A41:E41"/>
    <mergeCell ref="D43:H43"/>
    <mergeCell ref="D44:H44"/>
    <mergeCell ref="D45:H45"/>
    <mergeCell ref="D46:H46"/>
    <mergeCell ref="D47:H47"/>
    <mergeCell ref="D48:H48"/>
    <mergeCell ref="D49:H49"/>
    <mergeCell ref="B66:L70"/>
    <mergeCell ref="B71:J71"/>
    <mergeCell ref="D51:H51"/>
    <mergeCell ref="D52:H52"/>
    <mergeCell ref="D53:H53"/>
    <mergeCell ref="D54:H54"/>
    <mergeCell ref="B56:D56"/>
    <mergeCell ref="B57:L62"/>
  </mergeCells>
  <printOptions/>
  <pageMargins left="0.28" right="0.23" top="0.42" bottom="0.4330708661417323" header="0.31496062992125984" footer="0.31496062992125984"/>
  <pageSetup horizontalDpi="600" verticalDpi="600" orientation="landscape" scale="7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A15" sqref="A15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77" t="str">
        <f>summary2022Y!A6</f>
        <v>สำนักงานคดีปราบปรามการทุจริต</v>
      </c>
    </row>
    <row r="2" spans="1:11" s="119" customFormat="1" ht="31.5" customHeight="1">
      <c r="A2" s="172" t="s">
        <v>111</v>
      </c>
      <c r="B2" s="261">
        <v>3.1</v>
      </c>
      <c r="C2" s="173" t="s">
        <v>0</v>
      </c>
      <c r="D2" s="450" t="s">
        <v>122</v>
      </c>
      <c r="E2" s="451"/>
      <c r="F2" s="451"/>
      <c r="G2" s="451"/>
      <c r="H2" s="451"/>
      <c r="I2" s="451"/>
      <c r="J2" s="451"/>
      <c r="K2" s="262"/>
    </row>
    <row r="3" spans="1:4" s="119" customFormat="1" ht="24.75" customHeight="1">
      <c r="A3" s="452" t="s">
        <v>1</v>
      </c>
      <c r="B3" s="453"/>
      <c r="C3" s="173" t="s">
        <v>0</v>
      </c>
      <c r="D3" s="174">
        <v>3</v>
      </c>
    </row>
    <row r="4" spans="1:5" s="119" customFormat="1" ht="24.75" customHeight="1">
      <c r="A4" s="452" t="s">
        <v>2</v>
      </c>
      <c r="B4" s="453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452" t="s">
        <v>3</v>
      </c>
      <c r="B5" s="453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452" t="s">
        <v>4</v>
      </c>
      <c r="B6" s="453"/>
      <c r="C6" s="175" t="s">
        <v>0</v>
      </c>
      <c r="D6" s="179" t="e">
        <f>IF(E6=1,1,J10)</f>
        <v>#DIV/0!</v>
      </c>
      <c r="E6" s="358"/>
      <c r="F6" s="122" t="s">
        <v>5</v>
      </c>
    </row>
    <row r="7" spans="6:7" s="119" customFormat="1" ht="20.25">
      <c r="F7" s="197"/>
      <c r="G7" s="198"/>
    </row>
    <row r="8" spans="1:8" s="182" customFormat="1" ht="26.25" customHeight="1">
      <c r="A8" s="120"/>
      <c r="C8" s="118"/>
      <c r="D8" s="459" t="s">
        <v>6</v>
      </c>
      <c r="E8" s="459"/>
      <c r="F8" s="459"/>
      <c r="G8" s="459"/>
      <c r="H8" s="459"/>
    </row>
    <row r="9" spans="1:10" s="182" customFormat="1" ht="26.25" customHeight="1">
      <c r="A9" s="120"/>
      <c r="C9" s="118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193" t="s">
        <v>2</v>
      </c>
      <c r="J9" s="357" t="s">
        <v>7</v>
      </c>
    </row>
    <row r="10" spans="2:10" s="182" customFormat="1" ht="26.25" customHeight="1">
      <c r="B10" s="189"/>
      <c r="D10" s="190">
        <v>40</v>
      </c>
      <c r="E10" s="190">
        <v>50</v>
      </c>
      <c r="F10" s="190">
        <v>60</v>
      </c>
      <c r="G10" s="190">
        <v>70</v>
      </c>
      <c r="H10" s="190">
        <v>80</v>
      </c>
      <c r="I10" s="196" t="e">
        <f>J13*100/J12</f>
        <v>#DIV/0!</v>
      </c>
      <c r="J10" s="195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2" customFormat="1" ht="20.25">
      <c r="C11" s="199"/>
      <c r="D11" s="200"/>
      <c r="E11" s="201"/>
    </row>
    <row r="12" spans="4:11" s="181" customFormat="1" ht="54.75" customHeight="1">
      <c r="D12" s="455" t="s">
        <v>171</v>
      </c>
      <c r="E12" s="456"/>
      <c r="F12" s="456"/>
      <c r="G12" s="456"/>
      <c r="H12" s="456"/>
      <c r="I12" s="456"/>
      <c r="J12" s="359"/>
      <c r="K12" s="122" t="s">
        <v>8</v>
      </c>
    </row>
    <row r="13" spans="4:11" s="181" customFormat="1" ht="54.75" customHeight="1">
      <c r="D13" s="455" t="s">
        <v>172</v>
      </c>
      <c r="E13" s="455"/>
      <c r="F13" s="455"/>
      <c r="G13" s="455"/>
      <c r="H13" s="455"/>
      <c r="I13" s="455"/>
      <c r="J13" s="359"/>
      <c r="K13" s="122" t="s">
        <v>8</v>
      </c>
    </row>
    <row r="14" spans="4:11" s="181" customFormat="1" ht="31.5" customHeight="1">
      <c r="D14" s="183"/>
      <c r="E14" s="184"/>
      <c r="F14" s="184"/>
      <c r="G14" s="184"/>
      <c r="H14" s="184"/>
      <c r="I14" s="184"/>
      <c r="J14" s="185"/>
      <c r="K14" s="186"/>
    </row>
    <row r="15" spans="4:11" s="181" customFormat="1" ht="54.75" customHeight="1">
      <c r="D15" s="457" t="s">
        <v>124</v>
      </c>
      <c r="E15" s="457"/>
      <c r="F15" s="457"/>
      <c r="G15" s="457"/>
      <c r="H15" s="457"/>
      <c r="I15" s="187" t="e">
        <f>J13*100/J12</f>
        <v>#DIV/0!</v>
      </c>
      <c r="J15" s="185"/>
      <c r="K15" s="186"/>
    </row>
    <row r="16" spans="4:11" s="181" customFormat="1" ht="28.5" customHeight="1">
      <c r="D16" s="183"/>
      <c r="E16" s="184"/>
      <c r="F16" s="184"/>
      <c r="G16" s="184"/>
      <c r="H16" s="184"/>
      <c r="I16" s="184"/>
      <c r="J16" s="185"/>
      <c r="K16" s="186"/>
    </row>
    <row r="17" spans="2:4" s="123" customFormat="1" ht="24" customHeight="1">
      <c r="B17" s="401" t="s">
        <v>68</v>
      </c>
      <c r="C17" s="401"/>
      <c r="D17" s="401"/>
    </row>
    <row r="18" spans="2:11" s="123" customFormat="1" ht="24" customHeight="1">
      <c r="B18" s="458"/>
      <c r="C18" s="458"/>
      <c r="D18" s="458"/>
      <c r="E18" s="458"/>
      <c r="F18" s="458"/>
      <c r="G18" s="458"/>
      <c r="H18" s="458"/>
      <c r="I18" s="458"/>
      <c r="J18" s="458"/>
      <c r="K18" s="458"/>
    </row>
    <row r="19" spans="2:11" s="123" customFormat="1" ht="24" customHeight="1">
      <c r="B19" s="458"/>
      <c r="C19" s="458"/>
      <c r="D19" s="458"/>
      <c r="E19" s="458"/>
      <c r="F19" s="458"/>
      <c r="G19" s="458"/>
      <c r="H19" s="458"/>
      <c r="I19" s="458"/>
      <c r="J19" s="458"/>
      <c r="K19" s="458"/>
    </row>
    <row r="20" spans="2:11" s="123" customFormat="1" ht="24" customHeight="1">
      <c r="B20" s="458"/>
      <c r="C20" s="458"/>
      <c r="D20" s="458"/>
      <c r="E20" s="458"/>
      <c r="F20" s="458"/>
      <c r="G20" s="458"/>
      <c r="H20" s="458"/>
      <c r="I20" s="458"/>
      <c r="J20" s="458"/>
      <c r="K20" s="458"/>
    </row>
    <row r="21" spans="2:11" s="123" customFormat="1" ht="24" customHeight="1">
      <c r="B21" s="458"/>
      <c r="C21" s="458"/>
      <c r="D21" s="458"/>
      <c r="E21" s="458"/>
      <c r="F21" s="458"/>
      <c r="G21" s="458"/>
      <c r="H21" s="458"/>
      <c r="I21" s="458"/>
      <c r="J21" s="458"/>
      <c r="K21" s="458"/>
    </row>
    <row r="22" spans="2:11" s="123" customFormat="1" ht="24" customHeight="1">
      <c r="B22" s="458"/>
      <c r="C22" s="458"/>
      <c r="D22" s="458"/>
      <c r="E22" s="458"/>
      <c r="F22" s="458"/>
      <c r="G22" s="458"/>
      <c r="H22" s="458"/>
      <c r="I22" s="458"/>
      <c r="J22" s="458"/>
      <c r="K22" s="458"/>
    </row>
    <row r="23" spans="2:11" s="123" customFormat="1" ht="24" customHeight="1">
      <c r="B23" s="458"/>
      <c r="C23" s="458"/>
      <c r="D23" s="458"/>
      <c r="E23" s="458"/>
      <c r="F23" s="458"/>
      <c r="G23" s="458"/>
      <c r="H23" s="458"/>
      <c r="I23" s="458"/>
      <c r="J23" s="458"/>
      <c r="K23" s="458"/>
    </row>
    <row r="24" spans="2:11" s="123" customFormat="1" ht="24" customHeight="1">
      <c r="B24" s="401" t="s">
        <v>62</v>
      </c>
      <c r="C24" s="401"/>
      <c r="D24" s="401"/>
      <c r="E24" s="401"/>
      <c r="F24" s="401"/>
      <c r="G24" s="401"/>
      <c r="H24" s="401"/>
      <c r="I24" s="401"/>
      <c r="J24" s="401"/>
      <c r="K24" s="401"/>
    </row>
    <row r="25" spans="2:11" s="123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8" t="s">
        <v>22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 ht="24" customHeight="1">
      <c r="B27" s="454"/>
      <c r="C27" s="454"/>
      <c r="D27" s="454"/>
      <c r="E27" s="454"/>
      <c r="F27" s="454"/>
      <c r="G27" s="454"/>
      <c r="H27" s="454"/>
      <c r="I27" s="454"/>
      <c r="J27" s="454"/>
      <c r="K27" s="454"/>
    </row>
    <row r="28" spans="2:11" ht="24" customHeight="1">
      <c r="B28" s="454"/>
      <c r="C28" s="454"/>
      <c r="D28" s="454"/>
      <c r="E28" s="454"/>
      <c r="F28" s="454"/>
      <c r="G28" s="454"/>
      <c r="H28" s="454"/>
      <c r="I28" s="454"/>
      <c r="J28" s="454"/>
      <c r="K28" s="454"/>
    </row>
    <row r="29" spans="2:11" ht="24" customHeight="1">
      <c r="B29" s="454"/>
      <c r="C29" s="454"/>
      <c r="D29" s="454"/>
      <c r="E29" s="454"/>
      <c r="F29" s="454"/>
      <c r="G29" s="454"/>
      <c r="H29" s="454"/>
      <c r="I29" s="454"/>
      <c r="J29" s="454"/>
      <c r="K29" s="454"/>
    </row>
    <row r="30" spans="2:11" ht="24" customHeight="1">
      <c r="B30" s="454"/>
      <c r="C30" s="454"/>
      <c r="D30" s="454"/>
      <c r="E30" s="454"/>
      <c r="F30" s="454"/>
      <c r="G30" s="454"/>
      <c r="H30" s="454"/>
      <c r="I30" s="454"/>
      <c r="J30" s="454"/>
      <c r="K30" s="454"/>
    </row>
    <row r="31" spans="2:11" ht="24" customHeight="1">
      <c r="B31" s="454"/>
      <c r="C31" s="454"/>
      <c r="D31" s="454"/>
      <c r="E31" s="454"/>
      <c r="F31" s="454"/>
      <c r="G31" s="454"/>
      <c r="H31" s="454"/>
      <c r="I31" s="454"/>
      <c r="J31" s="454"/>
      <c r="K31" s="454"/>
    </row>
    <row r="32" spans="2:11" ht="24" customHeight="1">
      <c r="B32" s="454"/>
      <c r="C32" s="454"/>
      <c r="D32" s="454"/>
      <c r="E32" s="454"/>
      <c r="F32" s="454"/>
      <c r="G32" s="454"/>
      <c r="H32" s="454"/>
      <c r="I32" s="454"/>
      <c r="J32" s="454"/>
      <c r="K32" s="454"/>
    </row>
    <row r="33" spans="2:10" ht="24" customHeight="1">
      <c r="B33" s="401" t="s">
        <v>62</v>
      </c>
      <c r="C33" s="401"/>
      <c r="D33" s="401"/>
      <c r="E33" s="401"/>
      <c r="F33" s="401"/>
      <c r="G33" s="401"/>
      <c r="H33" s="401"/>
      <c r="I33" s="401"/>
      <c r="J33" s="401"/>
    </row>
    <row r="34" ht="24" customHeight="1"/>
  </sheetData>
  <sheetProtection password="DE4A" sheet="1"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4">
      <selection activeCell="D4" sqref="D4"/>
    </sheetView>
  </sheetViews>
  <sheetFormatPr defaultColWidth="7.00390625" defaultRowHeight="15"/>
  <cols>
    <col min="1" max="1" width="13.57421875" style="333" customWidth="1"/>
    <col min="2" max="2" width="7.140625" style="333" customWidth="1"/>
    <col min="3" max="3" width="2.421875" style="333" customWidth="1"/>
    <col min="4" max="8" width="11.57421875" style="333" customWidth="1"/>
    <col min="9" max="9" width="15.28125" style="333" customWidth="1"/>
    <col min="10" max="10" width="16.8515625" style="333" customWidth="1"/>
    <col min="11" max="11" width="8.28125" style="333" customWidth="1"/>
    <col min="12" max="12" width="8.421875" style="333" customWidth="1"/>
    <col min="13" max="13" width="12.8515625" style="333" bestFit="1" customWidth="1"/>
    <col min="14" max="14" width="12.140625" style="333" bestFit="1" customWidth="1"/>
    <col min="15" max="15" width="13.00390625" style="333" bestFit="1" customWidth="1"/>
    <col min="16" max="16" width="7.00390625" style="333" customWidth="1"/>
    <col min="17" max="17" width="11.140625" style="333" customWidth="1"/>
    <col min="18" max="16384" width="7.00390625" style="333" customWidth="1"/>
  </cols>
  <sheetData>
    <row r="1" ht="19.5">
      <c r="I1" s="333" t="str">
        <f>summary2022Y!A6</f>
        <v>สำนักงานคดีปราบปรามการทุจริต</v>
      </c>
    </row>
    <row r="2" spans="1:14" s="337" customFormat="1" ht="30" customHeight="1">
      <c r="A2" s="334" t="s">
        <v>112</v>
      </c>
      <c r="B2" s="335">
        <v>4.2</v>
      </c>
      <c r="C2" s="311" t="s">
        <v>0</v>
      </c>
      <c r="D2" s="475" t="s">
        <v>176</v>
      </c>
      <c r="E2" s="476"/>
      <c r="F2" s="476"/>
      <c r="G2" s="476"/>
      <c r="H2" s="476"/>
      <c r="I2" s="476"/>
      <c r="J2" s="476"/>
      <c r="K2" s="476"/>
      <c r="L2" s="476"/>
      <c r="M2" s="476"/>
      <c r="N2" s="336"/>
    </row>
    <row r="3" spans="1:4" s="337" customFormat="1" ht="24.75" customHeight="1">
      <c r="A3" s="477" t="s">
        <v>1</v>
      </c>
      <c r="B3" s="478"/>
      <c r="C3" s="311" t="s">
        <v>0</v>
      </c>
      <c r="D3" s="338">
        <v>3</v>
      </c>
    </row>
    <row r="4" spans="1:5" s="337" customFormat="1" ht="24.75" customHeight="1">
      <c r="A4" s="477" t="s">
        <v>2</v>
      </c>
      <c r="B4" s="478"/>
      <c r="C4" s="312" t="s">
        <v>0</v>
      </c>
      <c r="D4" s="339">
        <f>IF(E6=1,"N/A",I10)</f>
        <v>0</v>
      </c>
      <c r="E4" s="333"/>
    </row>
    <row r="5" spans="1:5" s="337" customFormat="1" ht="24.75" customHeight="1">
      <c r="A5" s="477" t="s">
        <v>3</v>
      </c>
      <c r="B5" s="478"/>
      <c r="C5" s="312" t="s">
        <v>0</v>
      </c>
      <c r="D5" s="340" t="str">
        <f>IF(I10&gt;=3,"ดีมาก",IF(I10&gt;=2,"ปานกลาง",IF(I10&gt;=1,"ต่ำ","ต่ำมาก")))</f>
        <v>ต่ำมาก</v>
      </c>
      <c r="E5" s="333"/>
    </row>
    <row r="6" spans="1:6" s="337" customFormat="1" ht="24.75" customHeight="1">
      <c r="A6" s="477" t="s">
        <v>4</v>
      </c>
      <c r="B6" s="478"/>
      <c r="C6" s="312" t="s">
        <v>0</v>
      </c>
      <c r="D6" s="341">
        <f>IF(E6=1,1,J10)</f>
        <v>1</v>
      </c>
      <c r="E6" s="342"/>
      <c r="F6" s="343" t="s">
        <v>5</v>
      </c>
    </row>
    <row r="7" s="337" customFormat="1" ht="19.5">
      <c r="G7" s="344"/>
    </row>
    <row r="8" spans="1:10" s="313" customFormat="1" ht="22.5" customHeight="1">
      <c r="A8" s="345"/>
      <c r="C8" s="346"/>
      <c r="D8" s="479" t="s">
        <v>6</v>
      </c>
      <c r="E8" s="479"/>
      <c r="F8" s="479"/>
      <c r="G8" s="479"/>
      <c r="H8" s="479"/>
      <c r="I8" s="325"/>
      <c r="J8" s="325"/>
    </row>
    <row r="9" spans="1:10" s="313" customFormat="1" ht="22.5" customHeight="1">
      <c r="A9" s="345"/>
      <c r="C9" s="346"/>
      <c r="D9" s="319" t="s">
        <v>13</v>
      </c>
      <c r="E9" s="319" t="s">
        <v>14</v>
      </c>
      <c r="F9" s="319" t="s">
        <v>15</v>
      </c>
      <c r="G9" s="319" t="s">
        <v>16</v>
      </c>
      <c r="H9" s="319" t="s">
        <v>17</v>
      </c>
      <c r="I9" s="320" t="s">
        <v>2</v>
      </c>
      <c r="J9" s="321" t="s">
        <v>7</v>
      </c>
    </row>
    <row r="10" spans="2:10" s="313" customFormat="1" ht="22.5" customHeight="1">
      <c r="B10" s="347"/>
      <c r="D10" s="322">
        <v>1</v>
      </c>
      <c r="E10" s="323"/>
      <c r="F10" s="322">
        <v>2</v>
      </c>
      <c r="G10" s="323"/>
      <c r="H10" s="322">
        <v>3</v>
      </c>
      <c r="I10" s="328">
        <f>J13</f>
        <v>0</v>
      </c>
      <c r="J10" s="324">
        <f>6-IF(E6=1,5,IF(I10=H10,1,IF(I10=F10,3,IF(I10=D10,5,IF(I10=0,5)))))</f>
        <v>1</v>
      </c>
    </row>
    <row r="11" spans="3:5" s="313" customFormat="1" ht="19.5">
      <c r="C11" s="348"/>
      <c r="D11" s="349"/>
      <c r="E11" s="350"/>
    </row>
    <row r="12" spans="4:16" s="313" customFormat="1" ht="39.75" customHeight="1">
      <c r="D12" s="471" t="s">
        <v>165</v>
      </c>
      <c r="E12" s="472"/>
      <c r="F12" s="472"/>
      <c r="G12" s="472"/>
      <c r="H12" s="472"/>
      <c r="I12" s="472"/>
      <c r="J12" s="328">
        <v>3</v>
      </c>
      <c r="K12" s="343" t="s">
        <v>8</v>
      </c>
      <c r="M12" s="351"/>
      <c r="N12" s="317"/>
      <c r="O12" s="317"/>
      <c r="P12" s="317"/>
    </row>
    <row r="13" spans="4:17" s="313" customFormat="1" ht="39.75" customHeight="1">
      <c r="D13" s="471" t="s">
        <v>166</v>
      </c>
      <c r="E13" s="471"/>
      <c r="F13" s="471"/>
      <c r="G13" s="471"/>
      <c r="H13" s="471"/>
      <c r="I13" s="471"/>
      <c r="J13" s="329">
        <f>M19</f>
        <v>0</v>
      </c>
      <c r="K13" s="343" t="s">
        <v>8</v>
      </c>
      <c r="M13" s="317"/>
      <c r="N13" s="317"/>
      <c r="O13" s="317"/>
      <c r="P13" s="317"/>
      <c r="Q13" s="317"/>
    </row>
    <row r="14" spans="4:17" s="313" customFormat="1" ht="19.5">
      <c r="D14" s="352"/>
      <c r="E14" s="352"/>
      <c r="F14" s="352"/>
      <c r="G14" s="352"/>
      <c r="H14" s="352"/>
      <c r="I14" s="352"/>
      <c r="J14" s="330"/>
      <c r="K14" s="343"/>
      <c r="M14" s="353"/>
      <c r="N14" s="353"/>
      <c r="O14" s="353"/>
      <c r="P14" s="317"/>
      <c r="Q14" s="317"/>
    </row>
    <row r="15" spans="4:17" s="325" customFormat="1" ht="24" customHeight="1">
      <c r="D15" s="473" t="s">
        <v>154</v>
      </c>
      <c r="E15" s="473"/>
      <c r="F15" s="473"/>
      <c r="G15" s="473"/>
      <c r="H15" s="473"/>
      <c r="I15" s="473"/>
      <c r="J15" s="354" t="s">
        <v>139</v>
      </c>
      <c r="K15" s="474" t="s">
        <v>140</v>
      </c>
      <c r="L15" s="474"/>
      <c r="M15" s="326"/>
      <c r="N15" s="326"/>
      <c r="O15" s="326"/>
      <c r="P15" s="327"/>
      <c r="Q15" s="327"/>
    </row>
    <row r="16" spans="4:17" s="313" customFormat="1" ht="54.75" customHeight="1">
      <c r="D16" s="464" t="s">
        <v>167</v>
      </c>
      <c r="E16" s="465"/>
      <c r="F16" s="465"/>
      <c r="G16" s="465"/>
      <c r="H16" s="465"/>
      <c r="I16" s="466"/>
      <c r="J16" s="331"/>
      <c r="K16" s="467">
        <f>IF(ISBLANK(J16),"",IF(N16&gt;=0,"ผ่าน",IF(N16&lt;0,"ไม่ผ่าน",IF(N16&gt;=0,"ผ่าน",IF(N16&lt;0,"ไม่ผ่าน")))))</f>
      </c>
      <c r="L16" s="468"/>
      <c r="M16" s="314">
        <v>242857</v>
      </c>
      <c r="N16" s="315">
        <f>M16-J16</f>
        <v>242857</v>
      </c>
      <c r="O16" s="316"/>
      <c r="P16" s="317"/>
      <c r="Q16" s="318"/>
    </row>
    <row r="17" spans="4:17" s="313" customFormat="1" ht="69.75" customHeight="1">
      <c r="D17" s="464" t="s">
        <v>168</v>
      </c>
      <c r="E17" s="465"/>
      <c r="F17" s="465"/>
      <c r="G17" s="465"/>
      <c r="H17" s="465"/>
      <c r="I17" s="466"/>
      <c r="J17" s="332"/>
      <c r="K17" s="467">
        <f>IF(ISBLANK(J17),"",IF(N17&gt;=0,"ผ่าน",IF(N17&lt;0,"ไม่ผ่าน",IF(N17&gt;=0,"ผ่าน",IF(N17&lt;0,"ไม่ผ่าน")))))</f>
      </c>
      <c r="L17" s="468"/>
      <c r="M17" s="314">
        <v>242978</v>
      </c>
      <c r="N17" s="315">
        <f>M17-J17</f>
        <v>242978</v>
      </c>
      <c r="O17" s="317"/>
      <c r="P17" s="317"/>
      <c r="Q17" s="317"/>
    </row>
    <row r="18" spans="4:17" s="313" customFormat="1" ht="88.5" customHeight="1">
      <c r="D18" s="464" t="s">
        <v>169</v>
      </c>
      <c r="E18" s="465"/>
      <c r="F18" s="465"/>
      <c r="G18" s="465"/>
      <c r="H18" s="465"/>
      <c r="I18" s="466"/>
      <c r="J18" s="331"/>
      <c r="K18" s="467">
        <f>IF(ISBLANK(J18),"",IF(N18&gt;=0,"ผ่าน",IF(N18&lt;0,"ไม่ผ่าน",IF(N18&gt;=0,"ผ่าน",IF(N18&lt;0,"ไม่ผ่าน")))))</f>
      </c>
      <c r="L18" s="468"/>
      <c r="M18" s="314">
        <v>243069</v>
      </c>
      <c r="N18" s="315">
        <f>M18-J18</f>
        <v>243069</v>
      </c>
      <c r="O18" s="317"/>
      <c r="P18" s="317"/>
      <c r="Q18" s="317"/>
    </row>
    <row r="19" spans="4:17" s="313" customFormat="1" ht="15.75" customHeight="1">
      <c r="D19" s="352"/>
      <c r="E19" s="352"/>
      <c r="F19" s="352"/>
      <c r="G19" s="352"/>
      <c r="H19" s="352"/>
      <c r="I19" s="352"/>
      <c r="J19" s="352"/>
      <c r="K19" s="343"/>
      <c r="M19" s="353">
        <f>COUNTIF(K16:L18,"ผ่าน")</f>
        <v>0</v>
      </c>
      <c r="N19" s="353"/>
      <c r="O19" s="317"/>
      <c r="P19" s="317"/>
      <c r="Q19" s="317"/>
    </row>
    <row r="20" spans="3:17" s="313" customFormat="1" ht="19.5">
      <c r="C20" s="469" t="s">
        <v>37</v>
      </c>
      <c r="D20" s="469"/>
      <c r="E20" s="469"/>
      <c r="F20" s="352"/>
      <c r="G20" s="352"/>
      <c r="H20" s="352"/>
      <c r="I20" s="352"/>
      <c r="J20" s="352"/>
      <c r="K20" s="343"/>
      <c r="O20" s="317"/>
      <c r="P20" s="317"/>
      <c r="Q20" s="317"/>
    </row>
    <row r="21" spans="3:16" s="313" customFormat="1" ht="19.5">
      <c r="C21" s="470" t="s">
        <v>170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353"/>
      <c r="O21" s="353"/>
      <c r="P21" s="317"/>
    </row>
    <row r="22" spans="4:14" s="313" customFormat="1" ht="19.5">
      <c r="D22" s="352"/>
      <c r="E22" s="352"/>
      <c r="F22" s="352"/>
      <c r="G22" s="352"/>
      <c r="H22" s="352"/>
      <c r="I22" s="352"/>
      <c r="J22" s="352"/>
      <c r="K22" s="343"/>
      <c r="M22" s="353"/>
      <c r="N22" s="353"/>
    </row>
    <row r="23" spans="2:4" s="355" customFormat="1" ht="19.5">
      <c r="B23" s="460" t="s">
        <v>68</v>
      </c>
      <c r="C23" s="460"/>
      <c r="D23" s="460"/>
    </row>
    <row r="24" spans="2:12" s="355" customFormat="1" ht="19.5"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</row>
    <row r="25" spans="2:12" s="355" customFormat="1" ht="19.5"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</row>
    <row r="26" spans="2:12" s="355" customFormat="1" ht="19.5"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</row>
    <row r="27" spans="2:12" s="355" customFormat="1" ht="19.5"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</row>
    <row r="28" spans="2:12" s="355" customFormat="1" ht="19.5"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</row>
    <row r="29" spans="2:12" s="355" customFormat="1" ht="19.5"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</row>
    <row r="30" spans="2:12" s="355" customFormat="1" ht="19.5"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</row>
    <row r="31" spans="2:12" s="355" customFormat="1" ht="19.5">
      <c r="B31" s="460" t="s">
        <v>62</v>
      </c>
      <c r="C31" s="460"/>
      <c r="D31" s="460"/>
      <c r="E31" s="460"/>
      <c r="F31" s="460"/>
      <c r="G31" s="460"/>
      <c r="H31" s="460"/>
      <c r="I31" s="460"/>
      <c r="J31" s="460"/>
      <c r="K31" s="460"/>
      <c r="L31" s="460"/>
    </row>
    <row r="32" ht="24" customHeight="1">
      <c r="B32" s="333" t="s">
        <v>22</v>
      </c>
    </row>
    <row r="33" spans="2:12" ht="24" customHeight="1">
      <c r="B33" s="462"/>
      <c r="C33" s="463"/>
      <c r="D33" s="463"/>
      <c r="E33" s="463"/>
      <c r="F33" s="463"/>
      <c r="G33" s="463"/>
      <c r="H33" s="463"/>
      <c r="I33" s="463"/>
      <c r="J33" s="463"/>
      <c r="K33" s="463"/>
      <c r="L33" s="463"/>
    </row>
    <row r="34" spans="2:12" ht="24" customHeight="1">
      <c r="B34" s="462"/>
      <c r="C34" s="463"/>
      <c r="D34" s="463"/>
      <c r="E34" s="463"/>
      <c r="F34" s="463"/>
      <c r="G34" s="463"/>
      <c r="H34" s="463"/>
      <c r="I34" s="463"/>
      <c r="J34" s="463"/>
      <c r="K34" s="463"/>
      <c r="L34" s="463"/>
    </row>
    <row r="35" spans="2:12" ht="24" customHeight="1">
      <c r="B35" s="462"/>
      <c r="C35" s="463"/>
      <c r="D35" s="463"/>
      <c r="E35" s="463"/>
      <c r="F35" s="463"/>
      <c r="G35" s="463"/>
      <c r="H35" s="463"/>
      <c r="I35" s="463"/>
      <c r="J35" s="463"/>
      <c r="K35" s="463"/>
      <c r="L35" s="463"/>
    </row>
    <row r="36" spans="2:12" ht="24" customHeight="1">
      <c r="B36" s="462"/>
      <c r="C36" s="463"/>
      <c r="D36" s="463"/>
      <c r="E36" s="463"/>
      <c r="F36" s="463"/>
      <c r="G36" s="463"/>
      <c r="H36" s="463"/>
      <c r="I36" s="463"/>
      <c r="J36" s="463"/>
      <c r="K36" s="463"/>
      <c r="L36" s="463"/>
    </row>
    <row r="37" spans="2:12" ht="24" customHeight="1">
      <c r="B37" s="462"/>
      <c r="C37" s="463"/>
      <c r="D37" s="463"/>
      <c r="E37" s="463"/>
      <c r="F37" s="463"/>
      <c r="G37" s="463"/>
      <c r="H37" s="463"/>
      <c r="I37" s="463"/>
      <c r="J37" s="463"/>
      <c r="K37" s="463"/>
      <c r="L37" s="463"/>
    </row>
    <row r="38" spans="2:12" ht="24" customHeight="1">
      <c r="B38" s="462"/>
      <c r="C38" s="463"/>
      <c r="D38" s="463"/>
      <c r="E38" s="463"/>
      <c r="F38" s="463"/>
      <c r="G38" s="463"/>
      <c r="H38" s="463"/>
      <c r="I38" s="463"/>
      <c r="J38" s="463"/>
      <c r="K38" s="463"/>
      <c r="L38" s="463"/>
    </row>
    <row r="39" spans="2:12" ht="24" customHeight="1"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</row>
    <row r="40" spans="2:12" ht="24" customHeight="1">
      <c r="B40" s="460" t="s">
        <v>62</v>
      </c>
      <c r="C40" s="460"/>
      <c r="D40" s="460"/>
      <c r="E40" s="460"/>
      <c r="F40" s="460"/>
      <c r="G40" s="460"/>
      <c r="H40" s="460"/>
      <c r="I40" s="460"/>
      <c r="J40" s="460"/>
      <c r="K40" s="460"/>
      <c r="L40" s="460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82" t="s">
        <v>63</v>
      </c>
      <c r="E1" s="482"/>
      <c r="F1" s="482"/>
      <c r="G1" s="48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70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80" t="s">
        <v>24</v>
      </c>
      <c r="C7" s="480"/>
      <c r="D7" s="45" t="s">
        <v>25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80">
        <v>1</v>
      </c>
      <c r="C8" s="480"/>
      <c r="D8" s="56" t="s">
        <v>40</v>
      </c>
      <c r="E8" s="55"/>
      <c r="F8" s="6" t="s">
        <v>26</v>
      </c>
      <c r="I8" s="11"/>
      <c r="J8" s="11"/>
      <c r="K8" s="11"/>
    </row>
    <row r="9" spans="2:11" s="10" customFormat="1" ht="87">
      <c r="B9" s="480">
        <v>2</v>
      </c>
      <c r="C9" s="480"/>
      <c r="D9" s="49" t="s">
        <v>38</v>
      </c>
      <c r="E9" s="55"/>
      <c r="F9" s="6" t="s">
        <v>26</v>
      </c>
      <c r="I9" s="11"/>
      <c r="J9" s="11"/>
      <c r="K9" s="11"/>
    </row>
    <row r="10" spans="2:11" s="10" customFormat="1" ht="95.25" customHeight="1">
      <c r="B10" s="480">
        <v>3</v>
      </c>
      <c r="C10" s="480"/>
      <c r="D10" s="49" t="s">
        <v>41</v>
      </c>
      <c r="E10" s="55"/>
      <c r="F10" s="6" t="s">
        <v>26</v>
      </c>
      <c r="I10" s="11"/>
      <c r="J10" s="11"/>
      <c r="K10" s="11"/>
    </row>
    <row r="11" spans="2:11" s="10" customFormat="1" ht="69" customHeight="1">
      <c r="B11" s="480">
        <v>4</v>
      </c>
      <c r="C11" s="480"/>
      <c r="D11" s="49" t="s">
        <v>39</v>
      </c>
      <c r="E11" s="55"/>
      <c r="F11" s="6" t="s">
        <v>26</v>
      </c>
      <c r="I11" s="11"/>
      <c r="J11" s="11"/>
      <c r="K11" s="11"/>
    </row>
    <row r="12" spans="2:11" s="10" customFormat="1" ht="72.75" customHeight="1">
      <c r="B12" s="480">
        <v>5</v>
      </c>
      <c r="C12" s="480"/>
      <c r="D12" s="49" t="s">
        <v>87</v>
      </c>
      <c r="E12" s="55"/>
      <c r="F12" s="6" t="s">
        <v>26</v>
      </c>
      <c r="I12" s="37"/>
      <c r="J12" s="11"/>
      <c r="K12" s="11"/>
    </row>
    <row r="14" ht="21.75">
      <c r="B14" s="59" t="s">
        <v>68</v>
      </c>
    </row>
    <row r="15" spans="2:8" ht="21.75">
      <c r="B15" s="483"/>
      <c r="C15" s="483"/>
      <c r="D15" s="483"/>
      <c r="E15" s="483"/>
      <c r="F15" s="483"/>
      <c r="G15" s="483"/>
      <c r="H15" s="483"/>
    </row>
    <row r="16" spans="2:8" ht="21.75">
      <c r="B16" s="483"/>
      <c r="C16" s="483"/>
      <c r="D16" s="483"/>
      <c r="E16" s="483"/>
      <c r="F16" s="483"/>
      <c r="G16" s="483"/>
      <c r="H16" s="483"/>
    </row>
    <row r="17" spans="2:8" ht="21.75">
      <c r="B17" s="483"/>
      <c r="C17" s="483"/>
      <c r="D17" s="483"/>
      <c r="E17" s="483"/>
      <c r="F17" s="483"/>
      <c r="G17" s="483"/>
      <c r="H17" s="483"/>
    </row>
    <row r="18" spans="2:8" ht="21.75">
      <c r="B18" s="483"/>
      <c r="C18" s="483"/>
      <c r="D18" s="483"/>
      <c r="E18" s="483"/>
      <c r="F18" s="483"/>
      <c r="G18" s="483"/>
      <c r="H18" s="483"/>
    </row>
    <row r="19" spans="2:8" ht="21.75">
      <c r="B19" s="483"/>
      <c r="C19" s="483"/>
      <c r="D19" s="483"/>
      <c r="E19" s="483"/>
      <c r="F19" s="483"/>
      <c r="G19" s="483"/>
      <c r="H19" s="483"/>
    </row>
    <row r="20" spans="2:8" ht="21.75">
      <c r="B20" s="483"/>
      <c r="C20" s="483"/>
      <c r="D20" s="483"/>
      <c r="E20" s="483"/>
      <c r="F20" s="483"/>
      <c r="G20" s="483"/>
      <c r="H20" s="483"/>
    </row>
    <row r="21" spans="2:11" ht="21.75">
      <c r="B21" s="481" t="s">
        <v>62</v>
      </c>
      <c r="C21" s="481"/>
      <c r="D21" s="481"/>
      <c r="E21" s="481"/>
      <c r="F21" s="481"/>
      <c r="G21" s="481"/>
      <c r="H21" s="481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56</v>
      </c>
      <c r="C23" s="9"/>
      <c r="E23" s="9"/>
      <c r="F23" s="9"/>
      <c r="G23" s="9"/>
      <c r="H23" s="9"/>
      <c r="I23" s="9"/>
    </row>
    <row r="24" spans="2:8" ht="21.75">
      <c r="B24" s="483"/>
      <c r="C24" s="483"/>
      <c r="D24" s="483"/>
      <c r="E24" s="483"/>
      <c r="F24" s="483"/>
      <c r="G24" s="483"/>
      <c r="H24" s="483"/>
    </row>
    <row r="25" spans="2:8" ht="21.75">
      <c r="B25" s="483"/>
      <c r="C25" s="483"/>
      <c r="D25" s="483"/>
      <c r="E25" s="483"/>
      <c r="F25" s="483"/>
      <c r="G25" s="483"/>
      <c r="H25" s="483"/>
    </row>
    <row r="26" spans="2:8" ht="21.75">
      <c r="B26" s="483"/>
      <c r="C26" s="483"/>
      <c r="D26" s="483"/>
      <c r="E26" s="483"/>
      <c r="F26" s="483"/>
      <c r="G26" s="483"/>
      <c r="H26" s="483"/>
    </row>
    <row r="27" spans="2:8" ht="21.75">
      <c r="B27" s="483"/>
      <c r="C27" s="483"/>
      <c r="D27" s="483"/>
      <c r="E27" s="483"/>
      <c r="F27" s="483"/>
      <c r="G27" s="483"/>
      <c r="H27" s="483"/>
    </row>
    <row r="28" spans="2:8" ht="21.75">
      <c r="B28" s="483"/>
      <c r="C28" s="483"/>
      <c r="D28" s="483"/>
      <c r="E28" s="483"/>
      <c r="F28" s="483"/>
      <c r="G28" s="483"/>
      <c r="H28" s="483"/>
    </row>
    <row r="29" spans="2:8" ht="21.75">
      <c r="B29" s="483"/>
      <c r="C29" s="483"/>
      <c r="D29" s="483"/>
      <c r="E29" s="483"/>
      <c r="F29" s="483"/>
      <c r="G29" s="483"/>
      <c r="H29" s="483"/>
    </row>
    <row r="30" spans="2:8" ht="21.75">
      <c r="B30" s="483"/>
      <c r="C30" s="483"/>
      <c r="D30" s="483"/>
      <c r="E30" s="483"/>
      <c r="F30" s="483"/>
      <c r="G30" s="483"/>
      <c r="H30" s="483"/>
    </row>
    <row r="31" spans="2:11" ht="21.75">
      <c r="B31" s="481" t="s">
        <v>62</v>
      </c>
      <c r="C31" s="481"/>
      <c r="D31" s="481"/>
      <c r="E31" s="481"/>
      <c r="F31" s="481"/>
      <c r="G31" s="481"/>
      <c r="H31" s="64"/>
      <c r="I31" s="64"/>
      <c r="J31" s="64"/>
      <c r="K31" s="64"/>
    </row>
  </sheetData>
  <sheetProtection/>
  <mergeCells count="11">
    <mergeCell ref="B8:C8"/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92" t="s">
        <v>103</v>
      </c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95"/>
    </row>
    <row r="2" spans="1:4" s="83" customFormat="1" ht="22.5" customHeight="1">
      <c r="A2" s="494" t="s">
        <v>1</v>
      </c>
      <c r="B2" s="495"/>
      <c r="C2" s="87" t="s">
        <v>0</v>
      </c>
      <c r="D2" s="88">
        <v>2</v>
      </c>
    </row>
    <row r="3" spans="1:5" s="83" customFormat="1" ht="22.5" customHeight="1">
      <c r="A3" s="494" t="s">
        <v>2</v>
      </c>
      <c r="B3" s="49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94" t="s">
        <v>3</v>
      </c>
      <c r="B4" s="49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94" t="s">
        <v>4</v>
      </c>
      <c r="B5" s="49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96" t="s">
        <v>6</v>
      </c>
      <c r="E7" s="496"/>
      <c r="F7" s="496"/>
      <c r="G7" s="496"/>
      <c r="H7" s="49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86" t="s">
        <v>86</v>
      </c>
      <c r="E11" s="487"/>
      <c r="F11" s="487"/>
      <c r="G11" s="487"/>
      <c r="H11" s="487"/>
      <c r="I11" s="487"/>
      <c r="J11" s="23"/>
      <c r="K11" s="20" t="s">
        <v>8</v>
      </c>
      <c r="N11" s="86"/>
    </row>
    <row r="12" spans="4:11" s="78" customFormat="1" ht="54" customHeight="1">
      <c r="D12" s="486" t="s">
        <v>102</v>
      </c>
      <c r="E12" s="486"/>
      <c r="F12" s="486"/>
      <c r="G12" s="486"/>
      <c r="H12" s="486"/>
      <c r="I12" s="486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90" t="s">
        <v>104</v>
      </c>
      <c r="E14" s="490"/>
      <c r="F14" s="490"/>
      <c r="G14" s="490"/>
      <c r="H14" s="490"/>
      <c r="I14" s="491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89" t="s">
        <v>68</v>
      </c>
      <c r="C16" s="489"/>
      <c r="D16" s="489"/>
    </row>
    <row r="17" spans="2:14" s="41" customFormat="1" ht="24" customHeight="1"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</row>
    <row r="18" spans="2:14" s="41" customFormat="1" ht="24" customHeight="1"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</row>
    <row r="19" spans="2:14" s="41" customFormat="1" ht="24" customHeight="1"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</row>
    <row r="20" spans="2:14" s="41" customFormat="1" ht="24" customHeight="1"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</row>
    <row r="21" spans="2:14" s="41" customFormat="1" ht="24" customHeight="1"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</row>
    <row r="22" spans="2:14" s="41" customFormat="1" ht="24" customHeight="1"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</row>
    <row r="23" spans="2:14" s="41" customFormat="1" ht="24" customHeight="1"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</row>
    <row r="24" spans="2:14" s="41" customFormat="1" ht="24" customHeight="1">
      <c r="B24" s="481" t="s">
        <v>62</v>
      </c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84" t="s">
        <v>71</v>
      </c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</row>
    <row r="27" spans="2:14" s="8" customFormat="1" ht="24" customHeight="1"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</row>
    <row r="28" spans="2:14" s="8" customFormat="1" ht="24" customHeight="1"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</row>
    <row r="29" spans="2:14" ht="24" customHeight="1"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</row>
    <row r="30" spans="2:14" ht="24" customHeight="1"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</row>
    <row r="31" spans="2:14" ht="24" customHeight="1"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</row>
    <row r="32" spans="2:14" ht="24" customHeight="1"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</row>
    <row r="33" spans="2:14" ht="24" customHeight="1">
      <c r="B33" s="481" t="s">
        <v>62</v>
      </c>
      <c r="C33" s="481"/>
      <c r="D33" s="481"/>
      <c r="E33" s="481"/>
      <c r="F33" s="481"/>
      <c r="G33" s="481"/>
      <c r="H33" s="481"/>
      <c r="I33" s="481"/>
      <c r="J33" s="481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501" t="s">
        <v>57</v>
      </c>
      <c r="E1" s="501"/>
      <c r="F1" s="501"/>
      <c r="G1" s="50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80" t="s">
        <v>24</v>
      </c>
      <c r="C7" s="480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80">
        <v>1</v>
      </c>
      <c r="C8" s="480"/>
      <c r="D8" s="60" t="s">
        <v>42</v>
      </c>
      <c r="E8" s="55"/>
      <c r="F8" s="502" t="s">
        <v>65</v>
      </c>
      <c r="G8" s="503"/>
      <c r="H8" s="503"/>
      <c r="I8" s="503"/>
      <c r="J8" s="11"/>
      <c r="K8" s="11"/>
      <c r="L8" s="11"/>
      <c r="M8" s="11"/>
      <c r="N8" s="11"/>
      <c r="O8" s="11"/>
    </row>
    <row r="9" spans="2:15" s="10" customFormat="1" ht="236.25" customHeight="1">
      <c r="B9" s="480">
        <v>2</v>
      </c>
      <c r="C9" s="480"/>
      <c r="D9" s="57" t="s">
        <v>82</v>
      </c>
      <c r="E9" s="55"/>
      <c r="F9" s="502" t="s">
        <v>65</v>
      </c>
      <c r="G9" s="503"/>
      <c r="H9" s="503"/>
      <c r="I9" s="503"/>
      <c r="J9" s="11"/>
      <c r="K9" s="11"/>
      <c r="L9" s="11"/>
      <c r="M9" s="11"/>
      <c r="N9" s="11"/>
      <c r="O9" s="11"/>
    </row>
    <row r="10" spans="2:15" s="10" customFormat="1" ht="143.25" customHeight="1">
      <c r="B10" s="480">
        <v>3</v>
      </c>
      <c r="C10" s="480"/>
      <c r="D10" s="57" t="s">
        <v>83</v>
      </c>
      <c r="E10" s="55"/>
      <c r="F10" s="502" t="s">
        <v>66</v>
      </c>
      <c r="G10" s="504"/>
      <c r="H10" s="504"/>
      <c r="I10" s="504"/>
      <c r="J10" s="11"/>
      <c r="K10" s="11"/>
      <c r="L10" s="11"/>
      <c r="M10" s="11"/>
      <c r="N10" s="11"/>
      <c r="O10" s="11"/>
    </row>
    <row r="11" spans="2:15" s="10" customFormat="1" ht="69.75">
      <c r="B11" s="480">
        <v>4</v>
      </c>
      <c r="C11" s="480"/>
      <c r="D11" s="58" t="s">
        <v>84</v>
      </c>
      <c r="E11" s="55"/>
      <c r="F11" s="502" t="s">
        <v>66</v>
      </c>
      <c r="G11" s="504"/>
      <c r="H11" s="504"/>
      <c r="I11" s="504"/>
      <c r="J11" s="11"/>
      <c r="K11" s="11"/>
      <c r="L11" s="11"/>
      <c r="M11" s="11"/>
      <c r="N11" s="11"/>
      <c r="O11" s="11"/>
    </row>
    <row r="12" spans="2:15" s="10" customFormat="1" ht="116.25">
      <c r="B12" s="480">
        <v>5</v>
      </c>
      <c r="C12" s="480"/>
      <c r="D12" s="57" t="s">
        <v>85</v>
      </c>
      <c r="E12" s="55"/>
      <c r="F12" s="502" t="s">
        <v>66</v>
      </c>
      <c r="G12" s="504"/>
      <c r="H12" s="504"/>
      <c r="I12" s="504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98" t="s">
        <v>67</v>
      </c>
      <c r="C14" s="498"/>
      <c r="D14" s="498"/>
      <c r="E14" s="498"/>
      <c r="F14" s="498"/>
      <c r="G14" s="498"/>
      <c r="H14" s="498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68</v>
      </c>
    </row>
    <row r="16" spans="2:8" ht="24" customHeight="1">
      <c r="B16" s="500"/>
      <c r="C16" s="500"/>
      <c r="D16" s="500"/>
      <c r="E16" s="500"/>
      <c r="F16" s="500"/>
      <c r="G16" s="500"/>
      <c r="H16" s="500"/>
    </row>
    <row r="17" spans="2:8" ht="24" customHeight="1">
      <c r="B17" s="500"/>
      <c r="C17" s="500"/>
      <c r="D17" s="500"/>
      <c r="E17" s="500"/>
      <c r="F17" s="500"/>
      <c r="G17" s="500"/>
      <c r="H17" s="500"/>
    </row>
    <row r="18" spans="2:8" ht="24" customHeight="1">
      <c r="B18" s="500"/>
      <c r="C18" s="500"/>
      <c r="D18" s="500"/>
      <c r="E18" s="500"/>
      <c r="F18" s="500"/>
      <c r="G18" s="500"/>
      <c r="H18" s="500"/>
    </row>
    <row r="19" spans="2:8" ht="24" customHeight="1">
      <c r="B19" s="500"/>
      <c r="C19" s="500"/>
      <c r="D19" s="500"/>
      <c r="E19" s="500"/>
      <c r="F19" s="500"/>
      <c r="G19" s="500"/>
      <c r="H19" s="500"/>
    </row>
    <row r="20" spans="2:8" ht="24" customHeight="1">
      <c r="B20" s="500"/>
      <c r="C20" s="500"/>
      <c r="D20" s="500"/>
      <c r="E20" s="500"/>
      <c r="F20" s="500"/>
      <c r="G20" s="500"/>
      <c r="H20" s="500"/>
    </row>
    <row r="21" spans="2:8" ht="24" customHeight="1">
      <c r="B21" s="500"/>
      <c r="C21" s="500"/>
      <c r="D21" s="500"/>
      <c r="E21" s="500"/>
      <c r="F21" s="500"/>
      <c r="G21" s="500"/>
      <c r="H21" s="500"/>
    </row>
    <row r="22" spans="2:8" ht="24" customHeight="1">
      <c r="B22" s="500"/>
      <c r="C22" s="500"/>
      <c r="D22" s="500"/>
      <c r="E22" s="500"/>
      <c r="F22" s="500"/>
      <c r="G22" s="500"/>
      <c r="H22" s="500"/>
    </row>
    <row r="23" spans="2:8" ht="24" customHeight="1">
      <c r="B23" s="500"/>
      <c r="C23" s="500"/>
      <c r="D23" s="500"/>
      <c r="E23" s="500"/>
      <c r="F23" s="500"/>
      <c r="G23" s="500"/>
      <c r="H23" s="500"/>
    </row>
    <row r="24" spans="2:8" ht="24" customHeight="1">
      <c r="B24" s="500"/>
      <c r="C24" s="500"/>
      <c r="D24" s="500"/>
      <c r="E24" s="500"/>
      <c r="F24" s="500"/>
      <c r="G24" s="500"/>
      <c r="H24" s="500"/>
    </row>
    <row r="25" spans="2:8" ht="24" customHeight="1">
      <c r="B25" s="500"/>
      <c r="C25" s="500"/>
      <c r="D25" s="500"/>
      <c r="E25" s="500"/>
      <c r="F25" s="500"/>
      <c r="G25" s="500"/>
      <c r="H25" s="500"/>
    </row>
    <row r="26" spans="2:9" ht="24" customHeight="1">
      <c r="B26" s="481" t="s">
        <v>62</v>
      </c>
      <c r="C26" s="481"/>
      <c r="D26" s="481"/>
      <c r="E26" s="481"/>
      <c r="F26" s="481"/>
      <c r="G26" s="481"/>
      <c r="H26" s="62"/>
      <c r="I26" s="62"/>
    </row>
    <row r="28" spans="2:9" ht="24" customHeight="1">
      <c r="B28" s="59" t="s">
        <v>22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99"/>
      <c r="C29" s="499"/>
      <c r="D29" s="499"/>
      <c r="E29" s="499"/>
      <c r="F29" s="499"/>
      <c r="G29" s="499"/>
      <c r="H29" s="499"/>
    </row>
    <row r="30" spans="2:8" ht="24" customHeight="1">
      <c r="B30" s="499"/>
      <c r="C30" s="499"/>
      <c r="D30" s="499"/>
      <c r="E30" s="499"/>
      <c r="F30" s="499"/>
      <c r="G30" s="499"/>
      <c r="H30" s="499"/>
    </row>
    <row r="31" spans="2:8" ht="24" customHeight="1">
      <c r="B31" s="499"/>
      <c r="C31" s="499"/>
      <c r="D31" s="499"/>
      <c r="E31" s="499"/>
      <c r="F31" s="499"/>
      <c r="G31" s="499"/>
      <c r="H31" s="499"/>
    </row>
    <row r="32" spans="2:8" ht="24" customHeight="1">
      <c r="B32" s="499"/>
      <c r="C32" s="499"/>
      <c r="D32" s="499"/>
      <c r="E32" s="499"/>
      <c r="F32" s="499"/>
      <c r="G32" s="499"/>
      <c r="H32" s="499"/>
    </row>
    <row r="33" spans="2:8" ht="24" customHeight="1">
      <c r="B33" s="499"/>
      <c r="C33" s="499"/>
      <c r="D33" s="499"/>
      <c r="E33" s="499"/>
      <c r="F33" s="499"/>
      <c r="G33" s="499"/>
      <c r="H33" s="499"/>
    </row>
    <row r="34" spans="2:8" ht="24" customHeight="1">
      <c r="B34" s="499"/>
      <c r="C34" s="499"/>
      <c r="D34" s="499"/>
      <c r="E34" s="499"/>
      <c r="F34" s="499"/>
      <c r="G34" s="499"/>
      <c r="H34" s="499"/>
    </row>
    <row r="35" spans="2:7" ht="21.75">
      <c r="B35" s="481" t="s">
        <v>62</v>
      </c>
      <c r="C35" s="481"/>
      <c r="D35" s="481"/>
      <c r="E35" s="481"/>
      <c r="F35" s="481"/>
      <c r="G35" s="481"/>
    </row>
    <row r="37" spans="2:15" s="10" customFormat="1" ht="24" customHeight="1">
      <c r="B37" s="498" t="s">
        <v>69</v>
      </c>
      <c r="C37" s="498"/>
      <c r="D37" s="498"/>
      <c r="E37" s="498"/>
      <c r="F37" s="498"/>
      <c r="G37" s="498"/>
      <c r="H37" s="498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68</v>
      </c>
    </row>
    <row r="39" spans="2:8" ht="24" customHeight="1">
      <c r="B39" s="488"/>
      <c r="C39" s="488"/>
      <c r="D39" s="488"/>
      <c r="E39" s="488"/>
      <c r="F39" s="488"/>
      <c r="G39" s="488"/>
      <c r="H39" s="488"/>
    </row>
    <row r="40" spans="2:8" ht="24" customHeight="1">
      <c r="B40" s="488"/>
      <c r="C40" s="488"/>
      <c r="D40" s="488"/>
      <c r="E40" s="488"/>
      <c r="F40" s="488"/>
      <c r="G40" s="488"/>
      <c r="H40" s="488"/>
    </row>
    <row r="41" spans="2:8" ht="24" customHeight="1">
      <c r="B41" s="488"/>
      <c r="C41" s="488"/>
      <c r="D41" s="488"/>
      <c r="E41" s="488"/>
      <c r="F41" s="488"/>
      <c r="G41" s="488"/>
      <c r="H41" s="488"/>
    </row>
    <row r="42" spans="2:8" ht="24" customHeight="1">
      <c r="B42" s="488"/>
      <c r="C42" s="488"/>
      <c r="D42" s="488"/>
      <c r="E42" s="488"/>
      <c r="F42" s="488"/>
      <c r="G42" s="488"/>
      <c r="H42" s="488"/>
    </row>
    <row r="43" spans="2:8" ht="24" customHeight="1">
      <c r="B43" s="488"/>
      <c r="C43" s="488"/>
      <c r="D43" s="488"/>
      <c r="E43" s="488"/>
      <c r="F43" s="488"/>
      <c r="G43" s="488"/>
      <c r="H43" s="488"/>
    </row>
    <row r="44" spans="2:8" ht="24" customHeight="1">
      <c r="B44" s="488"/>
      <c r="C44" s="488"/>
      <c r="D44" s="488"/>
      <c r="E44" s="488"/>
      <c r="F44" s="488"/>
      <c r="G44" s="488"/>
      <c r="H44" s="488"/>
    </row>
    <row r="45" spans="2:8" ht="24" customHeight="1">
      <c r="B45" s="488"/>
      <c r="C45" s="488"/>
      <c r="D45" s="488"/>
      <c r="E45" s="488"/>
      <c r="F45" s="488"/>
      <c r="G45" s="488"/>
      <c r="H45" s="488"/>
    </row>
    <row r="46" spans="2:8" ht="24" customHeight="1">
      <c r="B46" s="488"/>
      <c r="C46" s="488"/>
      <c r="D46" s="488"/>
      <c r="E46" s="488"/>
      <c r="F46" s="488"/>
      <c r="G46" s="488"/>
      <c r="H46" s="488"/>
    </row>
    <row r="47" spans="2:8" ht="24" customHeight="1">
      <c r="B47" s="488"/>
      <c r="C47" s="488"/>
      <c r="D47" s="488"/>
      <c r="E47" s="488"/>
      <c r="F47" s="488"/>
      <c r="G47" s="488"/>
      <c r="H47" s="488"/>
    </row>
    <row r="48" spans="2:8" ht="24" customHeight="1">
      <c r="B48" s="488"/>
      <c r="C48" s="488"/>
      <c r="D48" s="488"/>
      <c r="E48" s="488"/>
      <c r="F48" s="488"/>
      <c r="G48" s="488"/>
      <c r="H48" s="488"/>
    </row>
    <row r="49" spans="2:8" ht="24" customHeight="1">
      <c r="B49" s="488"/>
      <c r="C49" s="488"/>
      <c r="D49" s="488"/>
      <c r="E49" s="488"/>
      <c r="F49" s="488"/>
      <c r="G49" s="488"/>
      <c r="H49" s="488"/>
    </row>
    <row r="50" spans="2:8" ht="24" customHeight="1">
      <c r="B50" s="488"/>
      <c r="C50" s="488"/>
      <c r="D50" s="488"/>
      <c r="E50" s="488"/>
      <c r="F50" s="488"/>
      <c r="G50" s="488"/>
      <c r="H50" s="488"/>
    </row>
    <row r="51" spans="2:8" ht="24" customHeight="1">
      <c r="B51" s="488"/>
      <c r="C51" s="488"/>
      <c r="D51" s="488"/>
      <c r="E51" s="488"/>
      <c r="F51" s="488"/>
      <c r="G51" s="488"/>
      <c r="H51" s="488"/>
    </row>
    <row r="52" spans="2:13" ht="24" customHeight="1">
      <c r="B52" s="481" t="s">
        <v>62</v>
      </c>
      <c r="C52" s="481"/>
      <c r="D52" s="481"/>
      <c r="E52" s="481"/>
      <c r="F52" s="481"/>
      <c r="G52" s="481"/>
      <c r="H52" s="481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22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88"/>
      <c r="C55" s="488"/>
      <c r="D55" s="488"/>
      <c r="E55" s="488"/>
      <c r="F55" s="488"/>
      <c r="G55" s="488"/>
      <c r="H55" s="488"/>
    </row>
    <row r="56" spans="2:8" ht="24" customHeight="1">
      <c r="B56" s="488"/>
      <c r="C56" s="488"/>
      <c r="D56" s="488"/>
      <c r="E56" s="488"/>
      <c r="F56" s="488"/>
      <c r="G56" s="488"/>
      <c r="H56" s="488"/>
    </row>
    <row r="57" spans="2:8" ht="24" customHeight="1">
      <c r="B57" s="488"/>
      <c r="C57" s="488"/>
      <c r="D57" s="488"/>
      <c r="E57" s="488"/>
      <c r="F57" s="488"/>
      <c r="G57" s="488"/>
      <c r="H57" s="488"/>
    </row>
    <row r="58" spans="2:8" ht="24" customHeight="1">
      <c r="B58" s="488"/>
      <c r="C58" s="488"/>
      <c r="D58" s="488"/>
      <c r="E58" s="488"/>
      <c r="F58" s="488"/>
      <c r="G58" s="488"/>
      <c r="H58" s="488"/>
    </row>
    <row r="59" spans="2:8" ht="24" customHeight="1">
      <c r="B59" s="488"/>
      <c r="C59" s="488"/>
      <c r="D59" s="488"/>
      <c r="E59" s="488"/>
      <c r="F59" s="488"/>
      <c r="G59" s="488"/>
      <c r="H59" s="488"/>
    </row>
    <row r="60" spans="2:8" ht="24" customHeight="1">
      <c r="B60" s="488"/>
      <c r="C60" s="488"/>
      <c r="D60" s="488"/>
      <c r="E60" s="488"/>
      <c r="F60" s="488"/>
      <c r="G60" s="488"/>
      <c r="H60" s="488"/>
    </row>
    <row r="61" spans="2:7" ht="21.75">
      <c r="B61" s="481" t="s">
        <v>62</v>
      </c>
      <c r="C61" s="481"/>
      <c r="D61" s="481"/>
      <c r="E61" s="481"/>
      <c r="F61" s="481"/>
      <c r="G61" s="481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37</v>
      </c>
      <c r="C63" s="44" t="s">
        <v>0</v>
      </c>
      <c r="D63" s="497" t="s">
        <v>54</v>
      </c>
      <c r="E63" s="497"/>
      <c r="F63" s="497"/>
      <c r="G63" s="497"/>
      <c r="H63" s="497"/>
      <c r="I63" s="497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34</v>
      </c>
      <c r="B1" s="50">
        <v>7.1</v>
      </c>
      <c r="C1" s="47" t="s">
        <v>0</v>
      </c>
      <c r="D1" s="482" t="s">
        <v>105</v>
      </c>
      <c r="E1" s="482"/>
      <c r="F1" s="482"/>
      <c r="G1" s="482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05" t="s">
        <v>70</v>
      </c>
      <c r="G5" s="506"/>
      <c r="H5" s="506"/>
      <c r="I5" s="506"/>
      <c r="J5" s="506"/>
      <c r="K5" s="50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80" t="s">
        <v>24</v>
      </c>
      <c r="C7" s="480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80">
        <v>1</v>
      </c>
      <c r="C8" s="480"/>
      <c r="D8" s="60" t="s">
        <v>28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80">
        <v>2</v>
      </c>
      <c r="C9" s="480"/>
      <c r="D9" s="60" t="s">
        <v>29</v>
      </c>
      <c r="E9" s="52"/>
      <c r="F9" s="6" t="s">
        <v>26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80">
        <v>3</v>
      </c>
      <c r="C10" s="480"/>
      <c r="D10" s="60" t="s">
        <v>79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80">
        <v>4</v>
      </c>
      <c r="C11" s="480"/>
      <c r="D11" s="60" t="s">
        <v>80</v>
      </c>
      <c r="E11" s="52"/>
      <c r="F11" s="6" t="s">
        <v>26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80">
        <v>5</v>
      </c>
      <c r="C12" s="480"/>
      <c r="D12" s="60" t="s">
        <v>81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68</v>
      </c>
    </row>
    <row r="15" spans="2:8" ht="21.75">
      <c r="B15" s="483"/>
      <c r="C15" s="483"/>
      <c r="D15" s="483"/>
      <c r="E15" s="483"/>
      <c r="F15" s="483"/>
      <c r="G15" s="483"/>
      <c r="H15" s="483"/>
    </row>
    <row r="16" spans="2:8" ht="21.75">
      <c r="B16" s="483"/>
      <c r="C16" s="483"/>
      <c r="D16" s="483"/>
      <c r="E16" s="483"/>
      <c r="F16" s="483"/>
      <c r="G16" s="483"/>
      <c r="H16" s="483"/>
    </row>
    <row r="17" spans="2:8" ht="21.75">
      <c r="B17" s="483"/>
      <c r="C17" s="483"/>
      <c r="D17" s="483"/>
      <c r="E17" s="483"/>
      <c r="F17" s="483"/>
      <c r="G17" s="483"/>
      <c r="H17" s="483"/>
    </row>
    <row r="18" spans="2:8" ht="21.75">
      <c r="B18" s="483"/>
      <c r="C18" s="483"/>
      <c r="D18" s="483"/>
      <c r="E18" s="483"/>
      <c r="F18" s="483"/>
      <c r="G18" s="483"/>
      <c r="H18" s="483"/>
    </row>
    <row r="19" spans="2:8" ht="21.75">
      <c r="B19" s="483"/>
      <c r="C19" s="483"/>
      <c r="D19" s="483"/>
      <c r="E19" s="483"/>
      <c r="F19" s="483"/>
      <c r="G19" s="483"/>
      <c r="H19" s="483"/>
    </row>
    <row r="20" spans="2:8" ht="21.75">
      <c r="B20" s="483"/>
      <c r="C20" s="483"/>
      <c r="D20" s="483"/>
      <c r="E20" s="483"/>
      <c r="F20" s="483"/>
      <c r="G20" s="483"/>
      <c r="H20" s="483"/>
    </row>
    <row r="21" spans="2:13" ht="21.75">
      <c r="B21" s="481" t="s">
        <v>62</v>
      </c>
      <c r="C21" s="481"/>
      <c r="D21" s="481"/>
      <c r="E21" s="481"/>
      <c r="F21" s="481"/>
      <c r="G21" s="481"/>
      <c r="H21" s="481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22</v>
      </c>
      <c r="C23" s="9"/>
      <c r="D23" s="9"/>
      <c r="E23" s="9"/>
      <c r="F23" s="9"/>
      <c r="G23" s="9"/>
      <c r="H23" s="9"/>
      <c r="I23" s="9"/>
    </row>
    <row r="24" spans="2:8" ht="21.75">
      <c r="B24" s="488" t="s">
        <v>106</v>
      </c>
      <c r="C24" s="483"/>
      <c r="D24" s="483"/>
      <c r="E24" s="483"/>
      <c r="F24" s="483"/>
      <c r="G24" s="483"/>
      <c r="H24" s="483"/>
    </row>
    <row r="25" spans="2:8" ht="21.75">
      <c r="B25" s="483"/>
      <c r="C25" s="483"/>
      <c r="D25" s="483"/>
      <c r="E25" s="483"/>
      <c r="F25" s="483"/>
      <c r="G25" s="483"/>
      <c r="H25" s="483"/>
    </row>
    <row r="26" spans="2:8" ht="21.75">
      <c r="B26" s="483"/>
      <c r="C26" s="483"/>
      <c r="D26" s="483"/>
      <c r="E26" s="483"/>
      <c r="F26" s="483"/>
      <c r="G26" s="483"/>
      <c r="H26" s="483"/>
    </row>
    <row r="27" spans="2:8" ht="21.75">
      <c r="B27" s="483"/>
      <c r="C27" s="483"/>
      <c r="D27" s="483"/>
      <c r="E27" s="483"/>
      <c r="F27" s="483"/>
      <c r="G27" s="483"/>
      <c r="H27" s="483"/>
    </row>
    <row r="28" spans="2:8" ht="21.75">
      <c r="B28" s="483"/>
      <c r="C28" s="483"/>
      <c r="D28" s="483"/>
      <c r="E28" s="483"/>
      <c r="F28" s="483"/>
      <c r="G28" s="483"/>
      <c r="H28" s="483"/>
    </row>
    <row r="29" spans="2:8" ht="21.75">
      <c r="B29" s="483"/>
      <c r="C29" s="483"/>
      <c r="D29" s="483"/>
      <c r="E29" s="483"/>
      <c r="F29" s="483"/>
      <c r="G29" s="483"/>
      <c r="H29" s="483"/>
    </row>
    <row r="30" spans="2:8" ht="21.75">
      <c r="B30" s="481" t="s">
        <v>62</v>
      </c>
      <c r="C30" s="481"/>
      <c r="D30" s="481"/>
      <c r="E30" s="481"/>
      <c r="F30" s="481"/>
      <c r="G30" s="481"/>
      <c r="H30" s="481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35</v>
      </c>
      <c r="B1" s="53">
        <v>8.1</v>
      </c>
      <c r="C1" s="85" t="s">
        <v>0</v>
      </c>
      <c r="D1" s="113" t="s">
        <v>30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05" t="s">
        <v>70</v>
      </c>
      <c r="G5" s="506"/>
      <c r="H5" s="506"/>
      <c r="I5" s="506"/>
      <c r="J5" s="506"/>
      <c r="K5" s="506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80" t="s">
        <v>24</v>
      </c>
      <c r="C7" s="480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80">
        <v>1</v>
      </c>
      <c r="C8" s="480"/>
      <c r="D8" s="60" t="s">
        <v>61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80">
        <v>2</v>
      </c>
      <c r="C9" s="480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80">
        <v>3</v>
      </c>
      <c r="C10" s="480"/>
      <c r="D10" s="60" t="s">
        <v>58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80">
        <v>4</v>
      </c>
      <c r="C11" s="480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80">
        <v>5</v>
      </c>
      <c r="C12" s="480"/>
      <c r="D12" s="60" t="s">
        <v>78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68</v>
      </c>
    </row>
    <row r="16" spans="2:8" ht="21.75">
      <c r="B16" s="488"/>
      <c r="C16" s="488"/>
      <c r="D16" s="488"/>
      <c r="E16" s="488"/>
      <c r="F16" s="488"/>
      <c r="G16" s="488"/>
      <c r="H16" s="488"/>
    </row>
    <row r="17" spans="2:8" ht="21.75">
      <c r="B17" s="488"/>
      <c r="C17" s="488"/>
      <c r="D17" s="488"/>
      <c r="E17" s="488"/>
      <c r="F17" s="488"/>
      <c r="G17" s="488"/>
      <c r="H17" s="488"/>
    </row>
    <row r="18" spans="2:8" ht="21.75">
      <c r="B18" s="488"/>
      <c r="C18" s="488"/>
      <c r="D18" s="488"/>
      <c r="E18" s="488"/>
      <c r="F18" s="488"/>
      <c r="G18" s="488"/>
      <c r="H18" s="488"/>
    </row>
    <row r="19" spans="2:8" ht="21.75">
      <c r="B19" s="488"/>
      <c r="C19" s="488"/>
      <c r="D19" s="488"/>
      <c r="E19" s="488"/>
      <c r="F19" s="488"/>
      <c r="G19" s="488"/>
      <c r="H19" s="488"/>
    </row>
    <row r="20" spans="2:8" ht="21.75">
      <c r="B20" s="488"/>
      <c r="C20" s="488"/>
      <c r="D20" s="488"/>
      <c r="E20" s="488"/>
      <c r="F20" s="488"/>
      <c r="G20" s="488"/>
      <c r="H20" s="488"/>
    </row>
    <row r="21" spans="2:8" ht="21.75">
      <c r="B21" s="488"/>
      <c r="C21" s="488"/>
      <c r="D21" s="488"/>
      <c r="E21" s="488"/>
      <c r="F21" s="488"/>
      <c r="G21" s="488"/>
      <c r="H21" s="488"/>
    </row>
    <row r="22" spans="2:8" ht="21.75">
      <c r="B22" s="488"/>
      <c r="C22" s="488"/>
      <c r="D22" s="488"/>
      <c r="E22" s="488"/>
      <c r="F22" s="488"/>
      <c r="G22" s="488"/>
      <c r="H22" s="488"/>
    </row>
    <row r="23" spans="2:13" ht="21.75">
      <c r="B23" s="481" t="s">
        <v>62</v>
      </c>
      <c r="C23" s="481"/>
      <c r="D23" s="481"/>
      <c r="E23" s="481"/>
      <c r="F23" s="481"/>
      <c r="G23" s="481"/>
      <c r="H23" s="481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22</v>
      </c>
      <c r="C25" s="9"/>
      <c r="D25" s="9"/>
      <c r="E25" s="9"/>
      <c r="F25" s="9"/>
      <c r="G25" s="9"/>
      <c r="H25" s="9"/>
      <c r="I25" s="9"/>
    </row>
    <row r="26" spans="2:8" ht="21.75">
      <c r="B26" s="488"/>
      <c r="C26" s="488"/>
      <c r="D26" s="488"/>
      <c r="E26" s="488"/>
      <c r="F26" s="488"/>
      <c r="G26" s="488"/>
      <c r="H26" s="488"/>
    </row>
    <row r="27" spans="2:8" ht="21.75">
      <c r="B27" s="488"/>
      <c r="C27" s="488"/>
      <c r="D27" s="488"/>
      <c r="E27" s="488"/>
      <c r="F27" s="488"/>
      <c r="G27" s="488"/>
      <c r="H27" s="488"/>
    </row>
    <row r="28" spans="2:8" ht="21.75">
      <c r="B28" s="488"/>
      <c r="C28" s="488"/>
      <c r="D28" s="488"/>
      <c r="E28" s="488"/>
      <c r="F28" s="488"/>
      <c r="G28" s="488"/>
      <c r="H28" s="488"/>
    </row>
    <row r="29" spans="2:8" ht="21.75">
      <c r="B29" s="488"/>
      <c r="C29" s="488"/>
      <c r="D29" s="488"/>
      <c r="E29" s="488"/>
      <c r="F29" s="488"/>
      <c r="G29" s="488"/>
      <c r="H29" s="488"/>
    </row>
    <row r="30" spans="2:8" ht="21.75">
      <c r="B30" s="488"/>
      <c r="C30" s="488"/>
      <c r="D30" s="488"/>
      <c r="E30" s="488"/>
      <c r="F30" s="488"/>
      <c r="G30" s="488"/>
      <c r="H30" s="488"/>
    </row>
    <row r="31" spans="2:8" ht="21.75">
      <c r="B31" s="488"/>
      <c r="C31" s="488"/>
      <c r="D31" s="488"/>
      <c r="E31" s="488"/>
      <c r="F31" s="488"/>
      <c r="G31" s="488"/>
      <c r="H31" s="488"/>
    </row>
    <row r="32" spans="2:8" ht="21.75">
      <c r="B32" s="488"/>
      <c r="C32" s="488"/>
      <c r="D32" s="488"/>
      <c r="E32" s="488"/>
      <c r="F32" s="488"/>
      <c r="G32" s="488"/>
      <c r="H32" s="488"/>
    </row>
    <row r="33" spans="2:8" ht="21.75">
      <c r="B33" s="481" t="s">
        <v>62</v>
      </c>
      <c r="C33" s="481"/>
      <c r="D33" s="481"/>
      <c r="E33" s="481"/>
      <c r="F33" s="481"/>
      <c r="G33" s="481"/>
      <c r="H33" s="481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2022-08-03T09:38:57Z</cp:lastPrinted>
  <dcterms:created xsi:type="dcterms:W3CDTF">2018-04-08T08:34:57Z</dcterms:created>
  <dcterms:modified xsi:type="dcterms:W3CDTF">2022-08-09T01:58:28Z</dcterms:modified>
  <cp:category/>
  <cp:version/>
  <cp:contentType/>
  <cp:contentStatus/>
</cp:coreProperties>
</file>